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9975" tabRatio="701" activeTab="0"/>
  </bookViews>
  <sheets>
    <sheet name="Fixtures" sheetId="1" r:id="rId1"/>
    <sheet name="Group Stage" sheetId="2" r:id="rId2"/>
    <sheet name="League Table" sheetId="3" r:id="rId3"/>
    <sheet name="FormulaGS" sheetId="4" state="hidden" r:id="rId4"/>
    <sheet name="Formula" sheetId="5" r:id="rId5"/>
    <sheet name="Raw" sheetId="6" state="hidden" r:id="rId6"/>
    <sheet name="Shanghai" sheetId="7" r:id="rId7"/>
    <sheet name="Evangelion" sheetId="8" r:id="rId8"/>
    <sheet name="Athletico" sheetId="9" r:id="rId9"/>
    <sheet name="San'chez" sheetId="10" r:id="rId10"/>
    <sheet name="FC Fisico" sheetId="11" r:id="rId11"/>
    <sheet name="Carpe Diem" sheetId="12" r:id="rId12"/>
    <sheet name="Draconian FC" sheetId="13" r:id="rId13"/>
    <sheet name="Fleet Street" sheetId="14" r:id="rId14"/>
    <sheet name="SC Selborne" sheetId="15" r:id="rId15"/>
    <sheet name="Laguna FC" sheetId="16" r:id="rId16"/>
    <sheet name="Team List" sheetId="17" state="hidden" r:id="rId17"/>
    <sheet name="Awards" sheetId="18" r:id="rId18"/>
  </sheets>
  <definedNames/>
  <calcPr fullCalcOnLoad="1"/>
</workbook>
</file>

<file path=xl/sharedStrings.xml><?xml version="1.0" encoding="utf-8"?>
<sst xmlns="http://schemas.openxmlformats.org/spreadsheetml/2006/main" count="1417" uniqueCount="436">
  <si>
    <t>Bookings</t>
  </si>
  <si>
    <t>Scorers</t>
  </si>
  <si>
    <t>HT Score</t>
  </si>
  <si>
    <t>Banned</t>
  </si>
  <si>
    <t>Discipline Table</t>
  </si>
  <si>
    <t>Golden Boot</t>
  </si>
  <si>
    <t>Assists</t>
  </si>
  <si>
    <t>H</t>
  </si>
  <si>
    <t>A</t>
  </si>
  <si>
    <t>Name</t>
  </si>
  <si>
    <t>Club</t>
  </si>
  <si>
    <t>Gls</t>
  </si>
  <si>
    <t>P</t>
  </si>
  <si>
    <t>W</t>
  </si>
  <si>
    <t>D</t>
  </si>
  <si>
    <t>L</t>
  </si>
  <si>
    <t>F</t>
  </si>
  <si>
    <t>GD</t>
  </si>
  <si>
    <t>PTS</t>
  </si>
  <si>
    <t>ALL GAMES</t>
  </si>
  <si>
    <t>HOME GAMES</t>
  </si>
  <si>
    <t>AWAY GAMES</t>
  </si>
  <si>
    <t>RANKING</t>
  </si>
  <si>
    <t>A1!</t>
  </si>
  <si>
    <t>A2!</t>
  </si>
  <si>
    <t>A3!</t>
  </si>
  <si>
    <t>A4!</t>
  </si>
  <si>
    <t>A5!</t>
  </si>
  <si>
    <t>B1!</t>
  </si>
  <si>
    <t>B2!</t>
  </si>
  <si>
    <t>B3!</t>
  </si>
  <si>
    <t>B4!</t>
  </si>
  <si>
    <t>B5!</t>
  </si>
  <si>
    <t>Group A</t>
  </si>
  <si>
    <t>Group B</t>
  </si>
  <si>
    <t>GROUP STAGE</t>
  </si>
  <si>
    <t>Results</t>
  </si>
  <si>
    <t>INTERVAL</t>
  </si>
  <si>
    <t>BEST OF THE REST</t>
  </si>
  <si>
    <t>SEMI FINALS</t>
  </si>
  <si>
    <t>TBC</t>
  </si>
  <si>
    <t>THE PEP™</t>
  </si>
  <si>
    <t>BEST OF THE REST™</t>
  </si>
  <si>
    <t>FINAL</t>
  </si>
  <si>
    <t>The PEP™</t>
  </si>
  <si>
    <t>The PEP™ Semi Finals</t>
  </si>
  <si>
    <t>v</t>
  </si>
  <si>
    <t>The Best of the Rest™ Semi Finals</t>
  </si>
  <si>
    <t>GROUP A</t>
  </si>
  <si>
    <t>GROUP B</t>
  </si>
  <si>
    <t>OVERALL</t>
  </si>
  <si>
    <t>G</t>
  </si>
  <si>
    <t>No.</t>
  </si>
  <si>
    <t>SF</t>
  </si>
  <si>
    <t>TOTAL</t>
  </si>
  <si>
    <t>-</t>
  </si>
  <si>
    <t>(Own Goals)</t>
  </si>
  <si>
    <t>#B1</t>
  </si>
  <si>
    <t>#B2</t>
  </si>
  <si>
    <t>#B3</t>
  </si>
  <si>
    <t>#B4</t>
  </si>
  <si>
    <t>#B5</t>
  </si>
  <si>
    <t>#A1</t>
  </si>
  <si>
    <t>#A2</t>
  </si>
  <si>
    <t>#A3</t>
  </si>
  <si>
    <t>#A4</t>
  </si>
  <si>
    <t>#A5</t>
  </si>
  <si>
    <t>DFL™</t>
  </si>
  <si>
    <t>PLAYER</t>
  </si>
  <si>
    <t>Subs</t>
  </si>
  <si>
    <t>The PEP™ Best of the Rest</t>
  </si>
  <si>
    <t>Ballon d'Or</t>
  </si>
  <si>
    <t>The PEPichi</t>
  </si>
  <si>
    <t>Playmaker</t>
  </si>
  <si>
    <t>Golden Goal</t>
  </si>
  <si>
    <t xml:space="preserve">Copa Olýmpia </t>
  </si>
  <si>
    <t>John Eggars Invitational</t>
  </si>
  <si>
    <t>Lambrini Moment</t>
  </si>
  <si>
    <t>Cottee Cup</t>
  </si>
  <si>
    <t>SHANGHAI</t>
  </si>
  <si>
    <t>EVANGELION</t>
  </si>
  <si>
    <t>ATHLETICO</t>
  </si>
  <si>
    <t>SAN'CHEZ</t>
  </si>
  <si>
    <t>FC FISICO</t>
  </si>
  <si>
    <t>CARPE DIEM</t>
  </si>
  <si>
    <t>DRACONIAN FC</t>
  </si>
  <si>
    <t>FLEET STREET</t>
  </si>
  <si>
    <t>SC SELBORNE</t>
  </si>
  <si>
    <t>LAGUNA FC</t>
  </si>
  <si>
    <t> Federico Marchetti</t>
  </si>
  <si>
    <t> Sergio Ramos</t>
  </si>
  <si>
    <t> Gerard Piqué</t>
  </si>
  <si>
    <t> Mamadou Sakho</t>
  </si>
  <si>
    <t> Jerome Boateng</t>
  </si>
  <si>
    <t> Daniele De Rossi</t>
  </si>
  <si>
    <t> Javi Martínez</t>
  </si>
  <si>
    <t> Paul Pogba</t>
  </si>
  <si>
    <t> Thiago Alcântara</t>
  </si>
  <si>
    <t> Hakan Çalhanoǧlu</t>
  </si>
  <si>
    <t> Stevan Jovetić</t>
  </si>
  <si>
    <t> Alexis Sánchez</t>
  </si>
  <si>
    <t> Eden Hazard</t>
  </si>
  <si>
    <t> Neymar</t>
  </si>
  <si>
    <t> Radamel Falcao</t>
  </si>
  <si>
    <t> Mario Balotelli</t>
  </si>
  <si>
    <t> Hulk</t>
  </si>
  <si>
    <t xml:space="preserve"> Víctor Valdés</t>
  </si>
  <si>
    <t> Wojciech Szczęsny</t>
  </si>
  <si>
    <t> Carlos Puyol</t>
  </si>
  <si>
    <t> Thomas Vermaelen</t>
  </si>
  <si>
    <t> Laurent Koscielny</t>
  </si>
  <si>
    <t> Bacary Sagna</t>
  </si>
  <si>
    <t> Mikel Arteta</t>
  </si>
  <si>
    <t> Aaron Ramsey</t>
  </si>
  <si>
    <t> Cesc Fàbregas</t>
  </si>
  <si>
    <t> Jack Wilshere</t>
  </si>
  <si>
    <t> Alex Oxlade-Chamberlain</t>
  </si>
  <si>
    <t> Santi Cazorla</t>
  </si>
  <si>
    <t> Mesut Özil</t>
  </si>
  <si>
    <t> Theo Walcott</t>
  </si>
  <si>
    <t> Fernando Torres</t>
  </si>
  <si>
    <t> Didier Drogba</t>
  </si>
  <si>
    <t> Olivier Giroud</t>
  </si>
  <si>
    <t> Lukas Podolski</t>
  </si>
  <si>
    <t xml:space="preserve"> Iker Casillas</t>
  </si>
  <si>
    <t> Roman Weidenfeller</t>
  </si>
  <si>
    <t> Vincent Kompany</t>
  </si>
  <si>
    <t> Mats Hummels</t>
  </si>
  <si>
    <t> Pepe</t>
  </si>
  <si>
    <t> Łukasz Piszczek</t>
  </si>
  <si>
    <t> Marcelo</t>
  </si>
  <si>
    <t> Steven Gerrard</t>
  </si>
  <si>
    <t> Bastian Schweinsteiger</t>
  </si>
  <si>
    <t> İlkay Gündoğan</t>
  </si>
  <si>
    <t> Marco Reus</t>
  </si>
  <si>
    <t> Mario Götze</t>
  </si>
  <si>
    <t> Julian Draxler</t>
  </si>
  <si>
    <t> Kaká</t>
  </si>
  <si>
    <t> Cristiano Ronaldo</t>
  </si>
  <si>
    <t> Wayne Rooney</t>
  </si>
  <si>
    <t> Robert Lewandowski</t>
  </si>
  <si>
    <t> Thomas Müller</t>
  </si>
  <si>
    <t xml:space="preserve"> Manuel Neuer</t>
  </si>
  <si>
    <t> Morgan De Sanctis</t>
  </si>
  <si>
    <t> Philippe Mexès</t>
  </si>
  <si>
    <t> Kolo Touré</t>
  </si>
  <si>
    <t> Martin Škrtel</t>
  </si>
  <si>
    <t> Walter Samuel</t>
  </si>
  <si>
    <t> Sami Khedira</t>
  </si>
  <si>
    <t> Gabi</t>
  </si>
  <si>
    <t> Fernandinho</t>
  </si>
  <si>
    <t> Arda Turan</t>
  </si>
  <si>
    <t> Luís Figo</t>
  </si>
  <si>
    <t> Andrei Arshavin</t>
  </si>
  <si>
    <t> Tomáš Rosický</t>
  </si>
  <si>
    <t> Francesco Totti</t>
  </si>
  <si>
    <t> Dennis Bergkamp</t>
  </si>
  <si>
    <t> Robin van Persie</t>
  </si>
  <si>
    <t> Karim Benzema</t>
  </si>
  <si>
    <t> Keisuke Honda</t>
  </si>
  <si>
    <t xml:space="preserve"> David de Gea</t>
  </si>
  <si>
    <t> Thibaut Courtois</t>
  </si>
  <si>
    <t> Thiago Silva</t>
  </si>
  <si>
    <t> Giorgio Chiellini</t>
  </si>
  <si>
    <t> Eliaquim Mangala</t>
  </si>
  <si>
    <t> Philipp Lahm</t>
  </si>
  <si>
    <t> David Alaba</t>
  </si>
  <si>
    <t> Xabi Alonso</t>
  </si>
  <si>
    <t> Alex Song</t>
  </si>
  <si>
    <t> Marek Hamšík</t>
  </si>
  <si>
    <t> Wesley Sneijder</t>
  </si>
  <si>
    <t> Henrikh Mkhitaryan</t>
  </si>
  <si>
    <t> Philippe Coutinho</t>
  </si>
  <si>
    <t> Franck Ribéry</t>
  </si>
  <si>
    <t> Sergio Agüero</t>
  </si>
  <si>
    <t> Luis Suárez</t>
  </si>
  <si>
    <t> Álvaro Negredo</t>
  </si>
  <si>
    <t> Romelu Lukaku</t>
  </si>
  <si>
    <t xml:space="preserve"> Samir Handanović</t>
  </si>
  <si>
    <t> Peter Shilton</t>
  </si>
  <si>
    <t> Bobby Moore</t>
  </si>
  <si>
    <t> Tony Adams</t>
  </si>
  <si>
    <t> Jamie Carragher</t>
  </si>
  <si>
    <t> Glen Johnson</t>
  </si>
  <si>
    <t> Kieran Gibbs</t>
  </si>
  <si>
    <t> Michael Carrick</t>
  </si>
  <si>
    <t> Paul Scholes</t>
  </si>
  <si>
    <t> Steve McManaman</t>
  </si>
  <si>
    <t> John Barnes</t>
  </si>
  <si>
    <t> Raheem Sterling</t>
  </si>
  <si>
    <t> Bobby Charlton</t>
  </si>
  <si>
    <t> Paul Gascoigne</t>
  </si>
  <si>
    <t> Michael Owen</t>
  </si>
  <si>
    <t> Alan Shearer</t>
  </si>
  <si>
    <t> Kevin Keegan</t>
  </si>
  <si>
    <t> Kenny Dalglish</t>
  </si>
  <si>
    <t xml:space="preserve"> David Seaman</t>
  </si>
  <si>
    <t> Júlio César</t>
  </si>
  <si>
    <t> Rio Ferdinand</t>
  </si>
  <si>
    <t> John Terry</t>
  </si>
  <si>
    <t> Nemanja Vidić</t>
  </si>
  <si>
    <t> Pablo Zabaleta</t>
  </si>
  <si>
    <t> Patrice Evra</t>
  </si>
  <si>
    <t> Andrea Pirlo</t>
  </si>
  <si>
    <t> Frank Lampard</t>
  </si>
  <si>
    <t> Antonio Valencia</t>
  </si>
  <si>
    <t> Nani</t>
  </si>
  <si>
    <t> Mohamed Salah</t>
  </si>
  <si>
    <t> Samir Nasri</t>
  </si>
  <si>
    <t> Isco</t>
  </si>
  <si>
    <t> Giuseppe Rossi</t>
  </si>
  <si>
    <t> Diego Costa</t>
  </si>
  <si>
    <t> Edison Cavani</t>
  </si>
  <si>
    <t> Gonzalo Higuaín</t>
  </si>
  <si>
    <t xml:space="preserve"> Petr Čech</t>
  </si>
  <si>
    <t> Diego López</t>
  </si>
  <si>
    <t> David Luiz</t>
  </si>
  <si>
    <t> Jan Vertonghen</t>
  </si>
  <si>
    <t> Younès Kaboul</t>
  </si>
  <si>
    <t> Dani Alves</t>
  </si>
  <si>
    <t> Ashley Cole</t>
  </si>
  <si>
    <t> Sergio Busquets</t>
  </si>
  <si>
    <t> Yaya Touré</t>
  </si>
  <si>
    <t> Luka Modrić</t>
  </si>
  <si>
    <t> Andrés Iniesta</t>
  </si>
  <si>
    <t> Aaron Lennon</t>
  </si>
  <si>
    <t> Arjen Robben</t>
  </si>
  <si>
    <t> Gareth Bale</t>
  </si>
  <si>
    <t> Ronaldinho</t>
  </si>
  <si>
    <t> Zlatan Ibrahimović</t>
  </si>
  <si>
    <t> Rafael van der Vaart</t>
  </si>
  <si>
    <t> Pedro</t>
  </si>
  <si>
    <t xml:space="preserve"> Hugo Lloris</t>
  </si>
  <si>
    <t> Pepe Reina</t>
  </si>
  <si>
    <t> Raphaël Varane</t>
  </si>
  <si>
    <t> Branislav Ivanović</t>
  </si>
  <si>
    <t> Daniel Agger</t>
  </si>
  <si>
    <t> Éric Abidal</t>
  </si>
  <si>
    <t> Dani Carvajal</t>
  </si>
  <si>
    <t> Jordi Alba</t>
  </si>
  <si>
    <t> Xavi</t>
  </si>
  <si>
    <t> Esteban Cambiasso</t>
  </si>
  <si>
    <t> Nuri Şahin</t>
  </si>
  <si>
    <t> Toni Kroos</t>
  </si>
  <si>
    <t> Juan Mata</t>
  </si>
  <si>
    <t> Lucas Moura</t>
  </si>
  <si>
    <t> Carlos Tévez</t>
  </si>
  <si>
    <t> Ezequiel Lavezzi</t>
  </si>
  <si>
    <t> Ángel di María</t>
  </si>
  <si>
    <t> Daniel Sturridge</t>
  </si>
  <si>
    <t xml:space="preserve"> Joe Hart</t>
  </si>
  <si>
    <t> Heurelho Gomes</t>
  </si>
  <si>
    <t> Martín Demichelis</t>
  </si>
  <si>
    <t> Dante</t>
  </si>
  <si>
    <t> Bruno Alves</t>
  </si>
  <si>
    <t> Kyle Walker</t>
  </si>
  <si>
    <t> Leighton Baines</t>
  </si>
  <si>
    <t> Sandro</t>
  </si>
  <si>
    <t> Paulinho</t>
  </si>
  <si>
    <t> Moussa Dembélé</t>
  </si>
  <si>
    <t> Jesús Navas</t>
  </si>
  <si>
    <t> Willian</t>
  </si>
  <si>
    <t> Christian Eriksen</t>
  </si>
  <si>
    <t> David Silva</t>
  </si>
  <si>
    <t> Oscar</t>
  </si>
  <si>
    <t> Lionel Messi</t>
  </si>
  <si>
    <t> Roman Pavlyuchenko</t>
  </si>
  <si>
    <t> Emmanuel Adebayor</t>
  </si>
  <si>
    <t xml:space="preserve"> Gianluigi Buffon</t>
  </si>
  <si>
    <t>PEP XIV LEAGUE TABLE</t>
  </si>
  <si>
    <t>PEP XIV SUPPORTERS SHIELD</t>
  </si>
  <si>
    <t>PEP XIV 24/05/2014</t>
  </si>
  <si>
    <t>3PM</t>
  </si>
  <si>
    <t>Ibrahimovic 35, Bale 40'</t>
  </si>
  <si>
    <t>Rooney 66', Reus 82'</t>
  </si>
  <si>
    <t>Tevez 64', Sturridge 80'</t>
  </si>
  <si>
    <t>Agüero 29'</t>
  </si>
  <si>
    <t>Bale 5', Ibrahimovic 19, 30'</t>
  </si>
  <si>
    <t>Hulk 21', Pogba 26', Falcao 32', Hazard 67', Neymar 89'</t>
  </si>
  <si>
    <t>Gascoigne 1'</t>
  </si>
  <si>
    <t>Sakho 14'</t>
  </si>
  <si>
    <t>van Persie 19', 21', 76'</t>
  </si>
  <si>
    <t>Rossi 66'</t>
  </si>
  <si>
    <t>Nani 31', Evra 90+'</t>
  </si>
  <si>
    <t>Messi 30', Silva 84'</t>
  </si>
  <si>
    <t xml:space="preserve">Ibrahimović 38', 46', Bale 45+', </t>
  </si>
  <si>
    <t>Gabi 29', van Persie 48'</t>
  </si>
  <si>
    <t>Adebayor 78', Sandro 90+'</t>
  </si>
  <si>
    <t>Xavi 7', Lucas Moura 52'</t>
  </si>
  <si>
    <t>Alba 5'</t>
  </si>
  <si>
    <t>di Maria 33'</t>
  </si>
  <si>
    <t>Alexis 10', Çalhanoǧlu 20', Thiago 42', Balotelli 74'</t>
  </si>
  <si>
    <t>Shearer 61'</t>
  </si>
  <si>
    <t>Drogba 26', 30', Podolski 62', 72', 88'</t>
  </si>
  <si>
    <t>Seaman 15', Gibbs 77'</t>
  </si>
  <si>
    <t>Vermaelen 89'</t>
  </si>
  <si>
    <t>Grioud 9'</t>
  </si>
  <si>
    <t>Suraez 5', Lukaku 39', Agüero 61'</t>
  </si>
  <si>
    <t>Rooney 30', Ronaldo 44', 63'</t>
  </si>
  <si>
    <t>Terry 25'</t>
  </si>
  <si>
    <t>Lennon 3', Robben 13', 67', Ibrahimović 24', 46', Adams O/G 43', Y. Touré 57'</t>
  </si>
  <si>
    <t>Scholes 90+'</t>
  </si>
  <si>
    <t>Messi 7', 72'</t>
  </si>
  <si>
    <t>Honda 34'</t>
  </si>
  <si>
    <t>Suarez 20', Lukaku 42', Agüero 86', Hamšík 90+'</t>
  </si>
  <si>
    <t>Hamšík 70', Suarez 75'</t>
  </si>
  <si>
    <t>Figo 81'</t>
  </si>
  <si>
    <t>Çalhanoǧlu 22', 58', 74' (FK), Jovetić 33'</t>
  </si>
  <si>
    <t>Messi 72'</t>
  </si>
  <si>
    <t>Tevez 7'</t>
  </si>
  <si>
    <t>Drogba 4', 17', Torres 20', 23', 36', 45+', 71', Podolski 47'</t>
  </si>
  <si>
    <t>Hazard 2', Neymar 7', 55' FK, Falcao 10', 27', Çalhanoǧlu 36', Balotelli 71'</t>
  </si>
  <si>
    <t>Cavani 33'</t>
  </si>
  <si>
    <t>Suarez 56', Lukaku 90+'</t>
  </si>
  <si>
    <t>Sterling 71'</t>
  </si>
  <si>
    <t>Lukaku 65'</t>
  </si>
  <si>
    <t>Carragher 59'</t>
  </si>
  <si>
    <t>Balotelli 24', 43', 47', 79', Çalhanoǧlu 59'</t>
  </si>
  <si>
    <t>van der Vaart 66'</t>
  </si>
  <si>
    <t>Paulinho 81', Messi PK 90+'</t>
  </si>
  <si>
    <t>T. Silva 2', Alonso 90+'</t>
  </si>
  <si>
    <t xml:space="preserve">Tevez 7', 62', Mata 32', </t>
  </si>
  <si>
    <t>K. Touré 7', 80'</t>
  </si>
  <si>
    <r>
      <t xml:space="preserve">van Persie 47', </t>
    </r>
    <r>
      <rPr>
        <i/>
        <sz val="8"/>
        <color indexed="10"/>
        <rFont val="Calibri"/>
        <family val="2"/>
      </rPr>
      <t>K. Touré s/off 80'</t>
    </r>
  </si>
  <si>
    <t xml:space="preserve">K. Touré </t>
  </si>
  <si>
    <t>Zavaleta 59', Diego Costa 77'</t>
  </si>
  <si>
    <t>Owen 63', Dalglish 71'</t>
  </si>
  <si>
    <t>Adams 5', Owen 32'</t>
  </si>
  <si>
    <r>
      <t xml:space="preserve">Rooney 5', 66', Ronaldo 24' , </t>
    </r>
    <r>
      <rPr>
        <i/>
        <sz val="8"/>
        <color indexed="56"/>
        <rFont val="Calibri"/>
        <family val="2"/>
      </rPr>
      <t>Ronaldo m/pen 80'</t>
    </r>
  </si>
  <si>
    <t>Falcao 3', 7', 25', 34', 42', Balotelli 64'</t>
  </si>
  <si>
    <t>Agüero 82'</t>
  </si>
  <si>
    <t>van der Vaart 72', 75'</t>
  </si>
  <si>
    <t>Schweini 35', Hummels 38'</t>
  </si>
  <si>
    <t>Podolski 76'</t>
  </si>
  <si>
    <t>Moura 40', 90+', Sturridge 79', 81'</t>
  </si>
  <si>
    <t>Owen 47'</t>
  </si>
  <si>
    <t>Pav 23'</t>
  </si>
  <si>
    <t>Gazza 47'</t>
  </si>
  <si>
    <t>Gazza</t>
  </si>
  <si>
    <t>Carvajal 45'</t>
  </si>
  <si>
    <t xml:space="preserve">Ibrahimović PK 77', 82', </t>
  </si>
  <si>
    <t>Honda 27', Figo 47'</t>
  </si>
  <si>
    <t>Lampard 41'</t>
  </si>
  <si>
    <t>Salah 56'</t>
  </si>
  <si>
    <t>Hulk 27', Hazard 72', Balotelli 76', 78'</t>
  </si>
  <si>
    <t>Fàbregas 51'</t>
  </si>
  <si>
    <t>Adebayor 21', Messi 90+'</t>
  </si>
  <si>
    <t>Totti 11', van Persie 29'</t>
  </si>
  <si>
    <t>Fernandinho 41'</t>
  </si>
  <si>
    <t>Bale 51'</t>
  </si>
  <si>
    <t>Falcao 50'</t>
  </si>
  <si>
    <t>Lennon 63'</t>
  </si>
  <si>
    <t>Lampard 35', 84', Nani 37', 42', Costa 67'</t>
  </si>
  <si>
    <t xml:space="preserve">Suarez 5', 76', Negredo 15', 81', Ribéry 47' </t>
  </si>
  <si>
    <t>Scholes, Adams</t>
  </si>
  <si>
    <t>Ronaldo 2', Rooney 5', 42', 57', 61', 67', 90+', Reus 72'</t>
  </si>
  <si>
    <t>Sterling 18', Scholes 69', Barnes 74', Adams 90+'</t>
  </si>
  <si>
    <t>Muller 87'</t>
  </si>
  <si>
    <t>Torres 15', Chamberlain 45', Drogba 50', Özil 62', Pirlo o/g 85'</t>
  </si>
  <si>
    <t>Mangala 55'</t>
  </si>
  <si>
    <t>Oscar 25', Messi 35', Adebayor 81'</t>
  </si>
  <si>
    <t>Gabi 27'</t>
  </si>
  <si>
    <t>Ronaldo 36', 47', 52', 90+'</t>
  </si>
  <si>
    <t>Gazzas/off 45', Sterling 61', 88', Keegan 68', Moore s/off 89'</t>
  </si>
  <si>
    <t>Gazza s/off 45', Sterling s/off 88', Moore s/off 89'</t>
  </si>
  <si>
    <t>Tevez 16', 82', PK 89', Kroos 34', di Maria 50', 63', Moura 53', Sturridge 70'</t>
  </si>
  <si>
    <t>Gazza, Sterling, Moore</t>
  </si>
  <si>
    <t>Ronaldo 13', 28', 46', 49'</t>
  </si>
  <si>
    <t>Suarez 45+'</t>
  </si>
  <si>
    <t>Messi 7', 27', Adebayor 53'</t>
  </si>
  <si>
    <t>Torres PK 8'</t>
  </si>
  <si>
    <t>Costa 79'</t>
  </si>
  <si>
    <t>Isco 39'</t>
  </si>
  <si>
    <t>Ibrahimović 38', 61', Bale 78'</t>
  </si>
  <si>
    <t>Iniesta 81'</t>
  </si>
  <si>
    <t>Moura 41', Tevez PK 55', 90+'</t>
  </si>
  <si>
    <t>Mexes 17', Ge Dea 55'</t>
  </si>
  <si>
    <t>Falcao PK 8', Hazard 25', Çalhanoǧlu 40', Alexis 53', Balotelli 71'</t>
  </si>
  <si>
    <t>Gibbs</t>
  </si>
  <si>
    <t>Gibbs 8', Johnson 32'</t>
  </si>
  <si>
    <t>Ibrahimović 11', 31'</t>
  </si>
  <si>
    <t>Y. Touré 76'</t>
  </si>
  <si>
    <t>Silva 38', 41', Messi 87'</t>
  </si>
  <si>
    <t>Demichellis 89'</t>
  </si>
  <si>
    <t>Drogba 53', Özil 62', Walcott 79', Torres 82'</t>
  </si>
  <si>
    <t>Ronaldo 25', Draxler 58'</t>
  </si>
  <si>
    <t>Ribéry 2', Lukaku 72', Hamšík 90+'</t>
  </si>
  <si>
    <t>Tevez 45+'</t>
  </si>
  <si>
    <t>Honda 45+', van Persie 50', Rosický 71'</t>
  </si>
  <si>
    <t>Çalhanoǧlu 7', 45+', Neymar 12', 20', 88', Hulk 24', Hazard 42', 79'</t>
  </si>
  <si>
    <t>Moore 19'</t>
  </si>
  <si>
    <t xml:space="preserve">Higuain 29', 81', Rossi 70', 86', Isco 74' </t>
  </si>
  <si>
    <t>Torres 49'</t>
  </si>
  <si>
    <t>Ronaldo 12', 95'</t>
  </si>
  <si>
    <t>Chamberlain 48'</t>
  </si>
  <si>
    <t>Kompany 23'</t>
  </si>
  <si>
    <t>N</t>
  </si>
  <si>
    <t>di Maria 39', Tevez 49', 56', 84'</t>
  </si>
  <si>
    <t xml:space="preserve">van Persie 22', Gabi 34', Benzema 59', </t>
  </si>
  <si>
    <t>Ibrahimović 80', 99'</t>
  </si>
  <si>
    <t>Silva 88'</t>
  </si>
  <si>
    <t>Falcao 5', 24', 29', Balotelli 75'</t>
  </si>
  <si>
    <t>Lukaku 69'</t>
  </si>
  <si>
    <t>Shearer 71'</t>
  </si>
  <si>
    <t>Nasri 9', 62', Valencia 21', 42', Rossi 52', 68'</t>
  </si>
  <si>
    <t>Ronaldo 9', 21', 34', Gündoğan 78'</t>
  </si>
  <si>
    <t>Falcao 15', 39', Neymar 22', Balotelli 74', 81'</t>
  </si>
  <si>
    <t>van der Vaart 10', 86', Robben 48', Iniesta 50'</t>
  </si>
  <si>
    <t>Shanghai</t>
  </si>
  <si>
    <t>Athletico</t>
  </si>
  <si>
    <t>The PEP™ Best of the Worst</t>
  </si>
  <si>
    <t>Draconian FC</t>
  </si>
  <si>
    <t>FC Fisico</t>
  </si>
  <si>
    <t>Laguna FC</t>
  </si>
  <si>
    <t>Cristiano Ronaldo</t>
  </si>
  <si>
    <t>Radamel Falcao</t>
  </si>
  <si>
    <t>Lukas Podolski</t>
  </si>
  <si>
    <t>Tygra Synclair Substitution</t>
  </si>
  <si>
    <t>v SC Selborne</t>
  </si>
  <si>
    <t>Zlatan Ibrahimović</t>
  </si>
  <si>
    <t>Hakan Çalhanoǧlu</t>
  </si>
  <si>
    <t>Eden Hazard</t>
  </si>
  <si>
    <t>Gabi</t>
  </si>
  <si>
    <t>Sergio Ramos</t>
  </si>
  <si>
    <t>Carlos Puyol</t>
  </si>
  <si>
    <t>Federico Marchetti</t>
  </si>
  <si>
    <t>David Seman</t>
  </si>
  <si>
    <t>David Luiz</t>
  </si>
  <si>
    <t>Raheem Sterling</t>
  </si>
  <si>
    <t>Neymar</t>
  </si>
  <si>
    <t>Mario Balotelli</t>
  </si>
  <si>
    <t>Carlos Tevez</t>
  </si>
  <si>
    <t>Vincent Kompany</t>
  </si>
  <si>
    <t>Samuel 1'</t>
  </si>
  <si>
    <t>Dani Carvajal</t>
  </si>
  <si>
    <t>David Alaba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</si>
</sst>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10"/>
      <name val="Calibri"/>
      <family val="2"/>
    </font>
    <font>
      <i/>
      <sz val="8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i/>
      <sz val="8"/>
      <color indexed="60"/>
      <name val="Calibri"/>
      <family val="2"/>
    </font>
    <font>
      <i/>
      <sz val="8"/>
      <color indexed="8"/>
      <name val="Calibri"/>
      <family val="2"/>
    </font>
    <font>
      <i/>
      <sz val="8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i/>
      <sz val="8"/>
      <color theme="5"/>
      <name val="Calibri"/>
      <family val="2"/>
    </font>
    <font>
      <b/>
      <sz val="8"/>
      <color rgb="FF000000"/>
      <name val="Calibri"/>
      <family val="2"/>
    </font>
    <font>
      <b/>
      <i/>
      <sz val="8"/>
      <color theme="5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i/>
      <sz val="8"/>
      <color rgb="FFC00000"/>
      <name val="Calibri"/>
      <family val="2"/>
    </font>
    <font>
      <i/>
      <sz val="8"/>
      <color theme="1"/>
      <name val="Calibri"/>
      <family val="2"/>
    </font>
    <font>
      <i/>
      <sz val="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/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mediumDashed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34" borderId="1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7" fillId="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2" borderId="12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vertical="center"/>
    </xf>
    <xf numFmtId="0" fontId="48" fillId="36" borderId="13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46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0" fontId="46" fillId="4" borderId="15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 wrapText="1"/>
    </xf>
    <xf numFmtId="0" fontId="46" fillId="37" borderId="16" xfId="0" applyFont="1" applyFill="1" applyBorder="1" applyAlignment="1">
      <alignment/>
    </xf>
    <xf numFmtId="0" fontId="46" fillId="37" borderId="17" xfId="0" applyFont="1" applyFill="1" applyBorder="1" applyAlignment="1">
      <alignment/>
    </xf>
    <xf numFmtId="0" fontId="46" fillId="37" borderId="18" xfId="0" applyFont="1" applyFill="1" applyBorder="1" applyAlignment="1">
      <alignment/>
    </xf>
    <xf numFmtId="0" fontId="46" fillId="37" borderId="19" xfId="0" applyFont="1" applyFill="1" applyBorder="1" applyAlignment="1">
      <alignment/>
    </xf>
    <xf numFmtId="0" fontId="46" fillId="37" borderId="0" xfId="0" applyFont="1" applyFill="1" applyBorder="1" applyAlignment="1">
      <alignment/>
    </xf>
    <xf numFmtId="0" fontId="46" fillId="37" borderId="20" xfId="0" applyFont="1" applyFill="1" applyBorder="1" applyAlignment="1">
      <alignment/>
    </xf>
    <xf numFmtId="0" fontId="46" fillId="37" borderId="21" xfId="0" applyFont="1" applyFill="1" applyBorder="1" applyAlignment="1">
      <alignment/>
    </xf>
    <xf numFmtId="0" fontId="46" fillId="37" borderId="22" xfId="0" applyFont="1" applyFill="1" applyBorder="1" applyAlignment="1">
      <alignment/>
    </xf>
    <xf numFmtId="0" fontId="46" fillId="37" borderId="23" xfId="0" applyFont="1" applyFill="1" applyBorder="1" applyAlignment="1">
      <alignment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7" fillId="34" borderId="13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7" fillId="4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0" fillId="36" borderId="0" xfId="0" applyFont="1" applyFill="1" applyAlignment="1">
      <alignment horizontal="right" vertical="center" wrapText="1"/>
    </xf>
    <xf numFmtId="0" fontId="46" fillId="36" borderId="0" xfId="0" applyFont="1" applyFill="1" applyAlignment="1">
      <alignment horizontal="right" vertical="center" wrapText="1"/>
    </xf>
    <xf numFmtId="0" fontId="46" fillId="36" borderId="0" xfId="0" applyFont="1" applyFill="1" applyAlignment="1">
      <alignment horizontal="left" vertical="center" wrapText="1"/>
    </xf>
    <xf numFmtId="0" fontId="50" fillId="36" borderId="0" xfId="0" applyFont="1" applyFill="1" applyAlignment="1">
      <alignment horizontal="left" vertical="center" wrapText="1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46" fillId="21" borderId="12" xfId="0" applyFont="1" applyFill="1" applyBorder="1" applyAlignment="1">
      <alignment horizontal="center" vertical="center"/>
    </xf>
    <xf numFmtId="0" fontId="46" fillId="21" borderId="14" xfId="0" applyFont="1" applyFill="1" applyBorder="1" applyAlignment="1">
      <alignment vertical="center"/>
    </xf>
    <xf numFmtId="0" fontId="46" fillId="22" borderId="12" xfId="0" applyFont="1" applyFill="1" applyBorder="1" applyAlignment="1">
      <alignment horizontal="center" vertical="center"/>
    </xf>
    <xf numFmtId="0" fontId="46" fillId="22" borderId="14" xfId="0" applyFont="1" applyFill="1" applyBorder="1" applyAlignment="1">
      <alignment vertical="center"/>
    </xf>
    <xf numFmtId="0" fontId="46" fillId="34" borderId="14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48" fillId="36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36" borderId="0" xfId="0" applyFont="1" applyFill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5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8" fillId="36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5" borderId="0" xfId="0" applyFont="1" applyFill="1" applyAlignment="1">
      <alignment horizontal="center" vertical="center"/>
    </xf>
    <xf numFmtId="0" fontId="47" fillId="38" borderId="0" xfId="0" applyFont="1" applyFill="1" applyAlignment="1">
      <alignment horizontal="center" vertical="center"/>
    </xf>
    <xf numFmtId="0" fontId="47" fillId="39" borderId="0" xfId="0" applyFont="1" applyFill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36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56" fillId="36" borderId="0" xfId="0" applyFont="1" applyFill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Fill="1" applyAlignment="1">
      <alignment horizontal="right" vertical="center" wrapText="1"/>
    </xf>
    <xf numFmtId="0" fontId="56" fillId="36" borderId="0" xfId="0" applyFont="1" applyFill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27" xfId="0" applyFont="1" applyBorder="1" applyAlignment="1">
      <alignment horizontal="center" vertical="center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46" fillId="2" borderId="27" xfId="0" applyFont="1" applyFill="1" applyBorder="1" applyAlignment="1">
      <alignment horizontal="center" vertical="center"/>
    </xf>
    <xf numFmtId="0" fontId="46" fillId="4" borderId="27" xfId="0" applyFont="1" applyFill="1" applyBorder="1" applyAlignment="1">
      <alignment horizontal="center" vertical="center"/>
    </xf>
    <xf numFmtId="0" fontId="46" fillId="4" borderId="29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/>
    </xf>
    <xf numFmtId="0" fontId="46" fillId="34" borderId="30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center" vertical="center"/>
    </xf>
    <xf numFmtId="0" fontId="46" fillId="4" borderId="3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47" fillId="35" borderId="0" xfId="0" applyFont="1" applyFill="1" applyAlignment="1">
      <alignment horizontal="right" vertical="center"/>
    </xf>
    <xf numFmtId="0" fontId="47" fillId="35" borderId="0" xfId="0" applyFont="1" applyFill="1" applyAlignment="1">
      <alignment horizontal="left" vertical="center"/>
    </xf>
    <xf numFmtId="0" fontId="57" fillId="0" borderId="0" xfId="0" applyFont="1" applyAlignment="1">
      <alignment horizontal="right" vertical="center" wrapText="1"/>
    </xf>
    <xf numFmtId="0" fontId="46" fillId="36" borderId="0" xfId="0" applyFont="1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center" vertical="center"/>
    </xf>
    <xf numFmtId="0" fontId="46" fillId="36" borderId="25" xfId="0" applyFont="1" applyFill="1" applyBorder="1" applyAlignment="1">
      <alignment horizontal="center" vertical="center"/>
    </xf>
    <xf numFmtId="0" fontId="46" fillId="36" borderId="26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36" borderId="0" xfId="0" applyFont="1" applyFill="1" applyAlignment="1">
      <alignment horizontal="center" vertical="center" wrapText="1"/>
    </xf>
    <xf numFmtId="0" fontId="48" fillId="36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41" borderId="29" xfId="0" applyFont="1" applyFill="1" applyBorder="1" applyAlignment="1">
      <alignment horizontal="center" vertical="center"/>
    </xf>
    <xf numFmtId="0" fontId="3" fillId="41" borderId="31" xfId="0" applyFont="1" applyFill="1" applyBorder="1" applyAlignment="1">
      <alignment horizontal="center" vertical="center"/>
    </xf>
    <xf numFmtId="0" fontId="3" fillId="41" borderId="32" xfId="0" applyFont="1" applyFill="1" applyBorder="1" applyAlignment="1">
      <alignment horizontal="center" vertical="center"/>
    </xf>
    <xf numFmtId="0" fontId="3" fillId="42" borderId="29" xfId="0" applyFont="1" applyFill="1" applyBorder="1" applyAlignment="1">
      <alignment horizontal="center" vertical="center"/>
    </xf>
    <xf numFmtId="0" fontId="3" fillId="42" borderId="31" xfId="0" applyFont="1" applyFill="1" applyBorder="1" applyAlignment="1">
      <alignment horizontal="center" vertical="center"/>
    </xf>
    <xf numFmtId="0" fontId="3" fillId="42" borderId="32" xfId="0" applyFont="1" applyFill="1" applyBorder="1" applyAlignment="1">
      <alignment horizontal="center" vertical="center"/>
    </xf>
    <xf numFmtId="0" fontId="48" fillId="36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48" fillId="36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33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/>
    </xf>
    <xf numFmtId="164" fontId="47" fillId="0" borderId="34" xfId="0" applyNumberFormat="1" applyFont="1" applyBorder="1" applyAlignment="1">
      <alignment horizontal="center" vertical="center"/>
    </xf>
    <xf numFmtId="164" fontId="47" fillId="0" borderId="35" xfId="0" applyNumberFormat="1" applyFont="1" applyBorder="1" applyAlignment="1">
      <alignment horizontal="center" vertical="center"/>
    </xf>
    <xf numFmtId="164" fontId="47" fillId="37" borderId="0" xfId="0" applyNumberFormat="1" applyFont="1" applyFill="1" applyAlignment="1">
      <alignment horizontal="center" vertical="center"/>
    </xf>
    <xf numFmtId="164" fontId="47" fillId="37" borderId="11" xfId="0" applyNumberFormat="1" applyFont="1" applyFill="1" applyBorder="1" applyAlignment="1">
      <alignment horizontal="center" vertical="center"/>
    </xf>
    <xf numFmtId="0" fontId="47" fillId="37" borderId="34" xfId="0" applyFont="1" applyFill="1" applyBorder="1" applyAlignment="1">
      <alignment horizontal="center" vertical="center"/>
    </xf>
    <xf numFmtId="0" fontId="47" fillId="37" borderId="35" xfId="0" applyFont="1" applyFill="1" applyBorder="1" applyAlignment="1">
      <alignment horizontal="center" vertical="center"/>
    </xf>
    <xf numFmtId="0" fontId="47" fillId="37" borderId="0" xfId="0" applyFont="1" applyFill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47" fillId="2" borderId="33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47" fillId="4" borderId="15" xfId="0" applyFont="1" applyFill="1" applyBorder="1" applyAlignment="1">
      <alignment horizontal="center" vertical="center"/>
    </xf>
    <xf numFmtId="0" fontId="47" fillId="4" borderId="33" xfId="0" applyFont="1" applyFill="1" applyBorder="1" applyAlignment="1">
      <alignment horizontal="center" vertical="center"/>
    </xf>
    <xf numFmtId="0" fontId="47" fillId="4" borderId="13" xfId="0" applyFont="1" applyFill="1" applyBorder="1" applyAlignment="1">
      <alignment horizontal="center" vertical="center"/>
    </xf>
    <xf numFmtId="0" fontId="47" fillId="4" borderId="12" xfId="0" applyFont="1" applyFill="1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18.png" /><Relationship Id="rId3" Type="http://schemas.openxmlformats.org/officeDocument/2006/relationships/image" Target="../media/image21.png" /><Relationship Id="rId4" Type="http://schemas.openxmlformats.org/officeDocument/2006/relationships/image" Target="../media/image17.png" /><Relationship Id="rId5" Type="http://schemas.openxmlformats.org/officeDocument/2006/relationships/image" Target="../media/image20.png" /><Relationship Id="rId6" Type="http://schemas.openxmlformats.org/officeDocument/2006/relationships/image" Target="../media/image19.png" /><Relationship Id="rId7" Type="http://schemas.openxmlformats.org/officeDocument/2006/relationships/image" Target="../media/image14.png" /><Relationship Id="rId8" Type="http://schemas.openxmlformats.org/officeDocument/2006/relationships/image" Target="../media/image13.png" /><Relationship Id="rId9" Type="http://schemas.openxmlformats.org/officeDocument/2006/relationships/image" Target="../media/image1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18.png" /><Relationship Id="rId3" Type="http://schemas.openxmlformats.org/officeDocument/2006/relationships/image" Target="../media/image21.png" /><Relationship Id="rId4" Type="http://schemas.openxmlformats.org/officeDocument/2006/relationships/image" Target="../media/image17.png" /><Relationship Id="rId5" Type="http://schemas.openxmlformats.org/officeDocument/2006/relationships/image" Target="../media/image20.png" /><Relationship Id="rId6" Type="http://schemas.openxmlformats.org/officeDocument/2006/relationships/image" Target="../media/image16.png" /><Relationship Id="rId7" Type="http://schemas.openxmlformats.org/officeDocument/2006/relationships/image" Target="../media/image14.png" /><Relationship Id="rId8" Type="http://schemas.openxmlformats.org/officeDocument/2006/relationships/image" Target="../media/image13.png" /><Relationship Id="rId9" Type="http://schemas.openxmlformats.org/officeDocument/2006/relationships/image" Target="../media/image1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18.png" /><Relationship Id="rId3" Type="http://schemas.openxmlformats.org/officeDocument/2006/relationships/image" Target="../media/image21.png" /><Relationship Id="rId4" Type="http://schemas.openxmlformats.org/officeDocument/2006/relationships/image" Target="../media/image17.png" /><Relationship Id="rId5" Type="http://schemas.openxmlformats.org/officeDocument/2006/relationships/image" Target="../media/image20.png" /><Relationship Id="rId6" Type="http://schemas.openxmlformats.org/officeDocument/2006/relationships/image" Target="../media/image16.png" /><Relationship Id="rId7" Type="http://schemas.openxmlformats.org/officeDocument/2006/relationships/image" Target="../media/image19.png" /><Relationship Id="rId8" Type="http://schemas.openxmlformats.org/officeDocument/2006/relationships/image" Target="../media/image13.png" /><Relationship Id="rId9" Type="http://schemas.openxmlformats.org/officeDocument/2006/relationships/image" Target="../media/image1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18.png" /><Relationship Id="rId3" Type="http://schemas.openxmlformats.org/officeDocument/2006/relationships/image" Target="../media/image21.png" /><Relationship Id="rId4" Type="http://schemas.openxmlformats.org/officeDocument/2006/relationships/image" Target="../media/image17.png" /><Relationship Id="rId5" Type="http://schemas.openxmlformats.org/officeDocument/2006/relationships/image" Target="../media/image20.png" /><Relationship Id="rId6" Type="http://schemas.openxmlformats.org/officeDocument/2006/relationships/image" Target="../media/image16.png" /><Relationship Id="rId7" Type="http://schemas.openxmlformats.org/officeDocument/2006/relationships/image" Target="../media/image19.png" /><Relationship Id="rId8" Type="http://schemas.openxmlformats.org/officeDocument/2006/relationships/image" Target="../media/image14.png" /><Relationship Id="rId9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Relationship Id="rId6" Type="http://schemas.openxmlformats.org/officeDocument/2006/relationships/image" Target="../media/image28.png" /><Relationship Id="rId7" Type="http://schemas.openxmlformats.org/officeDocument/2006/relationships/image" Target="../media/image29.png" /><Relationship Id="rId8" Type="http://schemas.openxmlformats.org/officeDocument/2006/relationships/image" Target="../media/image30.png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png" /><Relationship Id="rId8" Type="http://schemas.openxmlformats.org/officeDocument/2006/relationships/image" Target="../media/image20.png" /><Relationship Id="rId9" Type="http://schemas.openxmlformats.org/officeDocument/2006/relationships/image" Target="../media/image2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7.png" /><Relationship Id="rId4" Type="http://schemas.openxmlformats.org/officeDocument/2006/relationships/image" Target="../media/image21.png" /><Relationship Id="rId5" Type="http://schemas.openxmlformats.org/officeDocument/2006/relationships/image" Target="../media/image14.png" /><Relationship Id="rId6" Type="http://schemas.openxmlformats.org/officeDocument/2006/relationships/image" Target="../media/image22.png" /><Relationship Id="rId7" Type="http://schemas.openxmlformats.org/officeDocument/2006/relationships/image" Target="../media/image16.png" /><Relationship Id="rId8" Type="http://schemas.openxmlformats.org/officeDocument/2006/relationships/image" Target="../media/image15.png" /><Relationship Id="rId9" Type="http://schemas.openxmlformats.org/officeDocument/2006/relationships/image" Target="../media/image1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18.png" /><Relationship Id="rId3" Type="http://schemas.openxmlformats.org/officeDocument/2006/relationships/image" Target="../media/image21.png" /><Relationship Id="rId4" Type="http://schemas.openxmlformats.org/officeDocument/2006/relationships/image" Target="../media/image17.png" /><Relationship Id="rId5" Type="http://schemas.openxmlformats.org/officeDocument/2006/relationships/image" Target="../media/image20.png" /><Relationship Id="rId6" Type="http://schemas.openxmlformats.org/officeDocument/2006/relationships/image" Target="../media/image16.png" /><Relationship Id="rId7" Type="http://schemas.openxmlformats.org/officeDocument/2006/relationships/image" Target="../media/image19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18.png" /><Relationship Id="rId3" Type="http://schemas.openxmlformats.org/officeDocument/2006/relationships/image" Target="../media/image17.png" /><Relationship Id="rId4" Type="http://schemas.openxmlformats.org/officeDocument/2006/relationships/image" Target="../media/image20.png" /><Relationship Id="rId5" Type="http://schemas.openxmlformats.org/officeDocument/2006/relationships/image" Target="../media/image16.png" /><Relationship Id="rId6" Type="http://schemas.openxmlformats.org/officeDocument/2006/relationships/image" Target="../media/image19.png" /><Relationship Id="rId7" Type="http://schemas.openxmlformats.org/officeDocument/2006/relationships/image" Target="../media/image14.png" /><Relationship Id="rId8" Type="http://schemas.openxmlformats.org/officeDocument/2006/relationships/image" Target="../media/image13.png" /><Relationship Id="rId9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18.png" /><Relationship Id="rId3" Type="http://schemas.openxmlformats.org/officeDocument/2006/relationships/image" Target="../media/image21.png" /><Relationship Id="rId4" Type="http://schemas.openxmlformats.org/officeDocument/2006/relationships/image" Target="../media/image20.png" /><Relationship Id="rId5" Type="http://schemas.openxmlformats.org/officeDocument/2006/relationships/image" Target="../media/image16.png" /><Relationship Id="rId6" Type="http://schemas.openxmlformats.org/officeDocument/2006/relationships/image" Target="../media/image19.png" /><Relationship Id="rId7" Type="http://schemas.openxmlformats.org/officeDocument/2006/relationships/image" Target="../media/image14.png" /><Relationship Id="rId8" Type="http://schemas.openxmlformats.org/officeDocument/2006/relationships/image" Target="../media/image13.png" /><Relationship Id="rId9" Type="http://schemas.openxmlformats.org/officeDocument/2006/relationships/image" Target="../media/image1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18.png" /><Relationship Id="rId3" Type="http://schemas.openxmlformats.org/officeDocument/2006/relationships/image" Target="../media/image21.png" /><Relationship Id="rId4" Type="http://schemas.openxmlformats.org/officeDocument/2006/relationships/image" Target="../media/image17.png" /><Relationship Id="rId5" Type="http://schemas.openxmlformats.org/officeDocument/2006/relationships/image" Target="../media/image16.png" /><Relationship Id="rId6" Type="http://schemas.openxmlformats.org/officeDocument/2006/relationships/image" Target="../media/image19.png" /><Relationship Id="rId7" Type="http://schemas.openxmlformats.org/officeDocument/2006/relationships/image" Target="../media/image14.png" /><Relationship Id="rId8" Type="http://schemas.openxmlformats.org/officeDocument/2006/relationships/image" Target="../media/image13.png" /><Relationship Id="rId9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95</xdr:row>
      <xdr:rowOff>19050</xdr:rowOff>
    </xdr:from>
    <xdr:to>
      <xdr:col>5</xdr:col>
      <xdr:colOff>1200150</xdr:colOff>
      <xdr:row>97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3802975"/>
          <a:ext cx="3810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</xdr:row>
      <xdr:rowOff>28575</xdr:rowOff>
    </xdr:from>
    <xdr:to>
      <xdr:col>2</xdr:col>
      <xdr:colOff>180975</xdr:colOff>
      <xdr:row>8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22669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24</xdr:row>
      <xdr:rowOff>28575</xdr:rowOff>
    </xdr:from>
    <xdr:to>
      <xdr:col>2</xdr:col>
      <xdr:colOff>180975</xdr:colOff>
      <xdr:row>24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62293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43</xdr:row>
      <xdr:rowOff>28575</xdr:rowOff>
    </xdr:from>
    <xdr:to>
      <xdr:col>2</xdr:col>
      <xdr:colOff>180975</xdr:colOff>
      <xdr:row>43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09347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60</xdr:row>
      <xdr:rowOff>28575</xdr:rowOff>
    </xdr:from>
    <xdr:to>
      <xdr:col>2</xdr:col>
      <xdr:colOff>180975</xdr:colOff>
      <xdr:row>60</xdr:row>
      <xdr:rowOff>209550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51447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14</xdr:row>
      <xdr:rowOff>28575</xdr:rowOff>
    </xdr:from>
    <xdr:to>
      <xdr:col>5</xdr:col>
      <xdr:colOff>1343025</xdr:colOff>
      <xdr:row>14</xdr:row>
      <xdr:rowOff>209550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7528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27</xdr:row>
      <xdr:rowOff>28575</xdr:rowOff>
    </xdr:from>
    <xdr:to>
      <xdr:col>5</xdr:col>
      <xdr:colOff>1343025</xdr:colOff>
      <xdr:row>27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69723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37</xdr:row>
      <xdr:rowOff>28575</xdr:rowOff>
    </xdr:from>
    <xdr:to>
      <xdr:col>5</xdr:col>
      <xdr:colOff>1343025</xdr:colOff>
      <xdr:row>37</xdr:row>
      <xdr:rowOff>209550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94488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48</xdr:row>
      <xdr:rowOff>28575</xdr:rowOff>
    </xdr:from>
    <xdr:to>
      <xdr:col>5</xdr:col>
      <xdr:colOff>1343025</xdr:colOff>
      <xdr:row>48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21729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66</xdr:row>
      <xdr:rowOff>28575</xdr:rowOff>
    </xdr:from>
    <xdr:to>
      <xdr:col>5</xdr:col>
      <xdr:colOff>1343025</xdr:colOff>
      <xdr:row>66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66306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15</xdr:row>
      <xdr:rowOff>28575</xdr:rowOff>
    </xdr:from>
    <xdr:to>
      <xdr:col>2</xdr:col>
      <xdr:colOff>180975</xdr:colOff>
      <xdr:row>15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4000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23</xdr:row>
      <xdr:rowOff>28575</xdr:rowOff>
    </xdr:from>
    <xdr:to>
      <xdr:col>2</xdr:col>
      <xdr:colOff>180975</xdr:colOff>
      <xdr:row>23</xdr:row>
      <xdr:rowOff>209550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5981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36</xdr:row>
      <xdr:rowOff>28575</xdr:rowOff>
    </xdr:from>
    <xdr:to>
      <xdr:col>2</xdr:col>
      <xdr:colOff>180975</xdr:colOff>
      <xdr:row>36</xdr:row>
      <xdr:rowOff>209550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92011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49</xdr:row>
      <xdr:rowOff>28575</xdr:rowOff>
    </xdr:from>
    <xdr:to>
      <xdr:col>2</xdr:col>
      <xdr:colOff>180975</xdr:colOff>
      <xdr:row>49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242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63</xdr:row>
      <xdr:rowOff>28575</xdr:rowOff>
    </xdr:from>
    <xdr:to>
      <xdr:col>2</xdr:col>
      <xdr:colOff>180975</xdr:colOff>
      <xdr:row>63</xdr:row>
      <xdr:rowOff>209550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5887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2</xdr:row>
      <xdr:rowOff>28575</xdr:rowOff>
    </xdr:from>
    <xdr:to>
      <xdr:col>5</xdr:col>
      <xdr:colOff>1343025</xdr:colOff>
      <xdr:row>2</xdr:row>
      <xdr:rowOff>209550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7810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12</xdr:row>
      <xdr:rowOff>28575</xdr:rowOff>
    </xdr:from>
    <xdr:to>
      <xdr:col>5</xdr:col>
      <xdr:colOff>1343025</xdr:colOff>
      <xdr:row>12</xdr:row>
      <xdr:rowOff>209550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32575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43</xdr:row>
      <xdr:rowOff>28575</xdr:rowOff>
    </xdr:from>
    <xdr:to>
      <xdr:col>5</xdr:col>
      <xdr:colOff>1343025</xdr:colOff>
      <xdr:row>43</xdr:row>
      <xdr:rowOff>209550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0934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56</xdr:row>
      <xdr:rowOff>28575</xdr:rowOff>
    </xdr:from>
    <xdr:to>
      <xdr:col>5</xdr:col>
      <xdr:colOff>1343025</xdr:colOff>
      <xdr:row>56</xdr:row>
      <xdr:rowOff>209550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41541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16</xdr:row>
      <xdr:rowOff>28575</xdr:rowOff>
    </xdr:from>
    <xdr:to>
      <xdr:col>2</xdr:col>
      <xdr:colOff>190500</xdr:colOff>
      <xdr:row>16</xdr:row>
      <xdr:rowOff>209550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42481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</xdr:row>
      <xdr:rowOff>28575</xdr:rowOff>
    </xdr:from>
    <xdr:to>
      <xdr:col>2</xdr:col>
      <xdr:colOff>190500</xdr:colOff>
      <xdr:row>3</xdr:row>
      <xdr:rowOff>209550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10287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47</xdr:row>
      <xdr:rowOff>28575</xdr:rowOff>
    </xdr:from>
    <xdr:to>
      <xdr:col>2</xdr:col>
      <xdr:colOff>190500</xdr:colOff>
      <xdr:row>47</xdr:row>
      <xdr:rowOff>209550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119253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55</xdr:row>
      <xdr:rowOff>28575</xdr:rowOff>
    </xdr:from>
    <xdr:to>
      <xdr:col>2</xdr:col>
      <xdr:colOff>190500</xdr:colOff>
      <xdr:row>55</xdr:row>
      <xdr:rowOff>209550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139065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8</xdr:row>
      <xdr:rowOff>28575</xdr:rowOff>
    </xdr:from>
    <xdr:to>
      <xdr:col>5</xdr:col>
      <xdr:colOff>1352550</xdr:colOff>
      <xdr:row>8</xdr:row>
      <xdr:rowOff>209550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22669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19</xdr:row>
      <xdr:rowOff>28575</xdr:rowOff>
    </xdr:from>
    <xdr:to>
      <xdr:col>5</xdr:col>
      <xdr:colOff>1352550</xdr:colOff>
      <xdr:row>19</xdr:row>
      <xdr:rowOff>209550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49911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35</xdr:row>
      <xdr:rowOff>28575</xdr:rowOff>
    </xdr:from>
    <xdr:to>
      <xdr:col>5</xdr:col>
      <xdr:colOff>1352550</xdr:colOff>
      <xdr:row>35</xdr:row>
      <xdr:rowOff>209550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89535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52</xdr:row>
      <xdr:rowOff>28575</xdr:rowOff>
    </xdr:from>
    <xdr:to>
      <xdr:col>5</xdr:col>
      <xdr:colOff>1352550</xdr:colOff>
      <xdr:row>52</xdr:row>
      <xdr:rowOff>209550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31635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63</xdr:row>
      <xdr:rowOff>28575</xdr:rowOff>
    </xdr:from>
    <xdr:to>
      <xdr:col>5</xdr:col>
      <xdr:colOff>1352550</xdr:colOff>
      <xdr:row>63</xdr:row>
      <xdr:rowOff>209550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58877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28575</xdr:rowOff>
    </xdr:from>
    <xdr:to>
      <xdr:col>2</xdr:col>
      <xdr:colOff>190500</xdr:colOff>
      <xdr:row>4</xdr:row>
      <xdr:rowOff>209550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12763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28575</xdr:rowOff>
    </xdr:from>
    <xdr:to>
      <xdr:col>2</xdr:col>
      <xdr:colOff>190500</xdr:colOff>
      <xdr:row>20</xdr:row>
      <xdr:rowOff>209550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52387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28575</xdr:rowOff>
    </xdr:from>
    <xdr:to>
      <xdr:col>2</xdr:col>
      <xdr:colOff>190500</xdr:colOff>
      <xdr:row>39</xdr:row>
      <xdr:rowOff>209550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9944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52</xdr:row>
      <xdr:rowOff>28575</xdr:rowOff>
    </xdr:from>
    <xdr:to>
      <xdr:col>2</xdr:col>
      <xdr:colOff>190500</xdr:colOff>
      <xdr:row>52</xdr:row>
      <xdr:rowOff>209550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131635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66</xdr:row>
      <xdr:rowOff>28575</xdr:rowOff>
    </xdr:from>
    <xdr:to>
      <xdr:col>2</xdr:col>
      <xdr:colOff>190500</xdr:colOff>
      <xdr:row>66</xdr:row>
      <xdr:rowOff>209550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166306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11</xdr:row>
      <xdr:rowOff>28575</xdr:rowOff>
    </xdr:from>
    <xdr:to>
      <xdr:col>5</xdr:col>
      <xdr:colOff>1352550</xdr:colOff>
      <xdr:row>11</xdr:row>
      <xdr:rowOff>209550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30099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23</xdr:row>
      <xdr:rowOff>28575</xdr:rowOff>
    </xdr:from>
    <xdr:to>
      <xdr:col>5</xdr:col>
      <xdr:colOff>1352550</xdr:colOff>
      <xdr:row>23</xdr:row>
      <xdr:rowOff>209550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59817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45</xdr:row>
      <xdr:rowOff>28575</xdr:rowOff>
    </xdr:from>
    <xdr:to>
      <xdr:col>5</xdr:col>
      <xdr:colOff>1352550</xdr:colOff>
      <xdr:row>45</xdr:row>
      <xdr:rowOff>209550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114300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59</xdr:row>
      <xdr:rowOff>28575</xdr:rowOff>
    </xdr:from>
    <xdr:to>
      <xdr:col>5</xdr:col>
      <xdr:colOff>1352550</xdr:colOff>
      <xdr:row>59</xdr:row>
      <xdr:rowOff>209550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14897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7</xdr:row>
      <xdr:rowOff>28575</xdr:rowOff>
    </xdr:from>
    <xdr:to>
      <xdr:col>2</xdr:col>
      <xdr:colOff>190500</xdr:colOff>
      <xdr:row>7</xdr:row>
      <xdr:rowOff>209550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20193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26</xdr:row>
      <xdr:rowOff>28575</xdr:rowOff>
    </xdr:from>
    <xdr:to>
      <xdr:col>2</xdr:col>
      <xdr:colOff>190500</xdr:colOff>
      <xdr:row>26</xdr:row>
      <xdr:rowOff>209550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67246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37</xdr:row>
      <xdr:rowOff>28575</xdr:rowOff>
    </xdr:from>
    <xdr:to>
      <xdr:col>2</xdr:col>
      <xdr:colOff>190500</xdr:colOff>
      <xdr:row>37</xdr:row>
      <xdr:rowOff>209550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94488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51</xdr:row>
      <xdr:rowOff>28575</xdr:rowOff>
    </xdr:from>
    <xdr:to>
      <xdr:col>2</xdr:col>
      <xdr:colOff>190500</xdr:colOff>
      <xdr:row>51</xdr:row>
      <xdr:rowOff>209550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129159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64</xdr:row>
      <xdr:rowOff>28575</xdr:rowOff>
    </xdr:from>
    <xdr:to>
      <xdr:col>2</xdr:col>
      <xdr:colOff>190500</xdr:colOff>
      <xdr:row>64</xdr:row>
      <xdr:rowOff>209550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161353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15</xdr:row>
      <xdr:rowOff>28575</xdr:rowOff>
    </xdr:from>
    <xdr:to>
      <xdr:col>5</xdr:col>
      <xdr:colOff>1352550</xdr:colOff>
      <xdr:row>15</xdr:row>
      <xdr:rowOff>209550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40005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20</xdr:row>
      <xdr:rowOff>28575</xdr:rowOff>
    </xdr:from>
    <xdr:to>
      <xdr:col>5</xdr:col>
      <xdr:colOff>1352550</xdr:colOff>
      <xdr:row>20</xdr:row>
      <xdr:rowOff>209550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52387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44</xdr:row>
      <xdr:rowOff>28575</xdr:rowOff>
    </xdr:from>
    <xdr:to>
      <xdr:col>5</xdr:col>
      <xdr:colOff>1352550</xdr:colOff>
      <xdr:row>44</xdr:row>
      <xdr:rowOff>209550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111823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55</xdr:row>
      <xdr:rowOff>28575</xdr:rowOff>
    </xdr:from>
    <xdr:to>
      <xdr:col>5</xdr:col>
      <xdr:colOff>1352550</xdr:colOff>
      <xdr:row>55</xdr:row>
      <xdr:rowOff>209550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139065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28575</xdr:rowOff>
    </xdr:from>
    <xdr:to>
      <xdr:col>2</xdr:col>
      <xdr:colOff>180975</xdr:colOff>
      <xdr:row>12</xdr:row>
      <xdr:rowOff>209550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32575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18</xdr:row>
      <xdr:rowOff>28575</xdr:rowOff>
    </xdr:from>
    <xdr:to>
      <xdr:col>2</xdr:col>
      <xdr:colOff>180975</xdr:colOff>
      <xdr:row>18</xdr:row>
      <xdr:rowOff>209550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7434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40</xdr:row>
      <xdr:rowOff>28575</xdr:rowOff>
    </xdr:from>
    <xdr:to>
      <xdr:col>2</xdr:col>
      <xdr:colOff>180975</xdr:colOff>
      <xdr:row>40</xdr:row>
      <xdr:rowOff>209550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101917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53</xdr:row>
      <xdr:rowOff>28575</xdr:rowOff>
    </xdr:from>
    <xdr:to>
      <xdr:col>2</xdr:col>
      <xdr:colOff>180975</xdr:colOff>
      <xdr:row>53</xdr:row>
      <xdr:rowOff>209550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134112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67</xdr:row>
      <xdr:rowOff>28575</xdr:rowOff>
    </xdr:from>
    <xdr:to>
      <xdr:col>2</xdr:col>
      <xdr:colOff>180975</xdr:colOff>
      <xdr:row>67</xdr:row>
      <xdr:rowOff>209550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168783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4</xdr:row>
      <xdr:rowOff>28575</xdr:rowOff>
    </xdr:from>
    <xdr:to>
      <xdr:col>5</xdr:col>
      <xdr:colOff>1343025</xdr:colOff>
      <xdr:row>4</xdr:row>
      <xdr:rowOff>209550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39025" y="12763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26</xdr:row>
      <xdr:rowOff>28575</xdr:rowOff>
    </xdr:from>
    <xdr:to>
      <xdr:col>5</xdr:col>
      <xdr:colOff>1343025</xdr:colOff>
      <xdr:row>26</xdr:row>
      <xdr:rowOff>209550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39025" y="67246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47</xdr:row>
      <xdr:rowOff>28575</xdr:rowOff>
    </xdr:from>
    <xdr:to>
      <xdr:col>5</xdr:col>
      <xdr:colOff>1343025</xdr:colOff>
      <xdr:row>47</xdr:row>
      <xdr:rowOff>209550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39025" y="119253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60</xdr:row>
      <xdr:rowOff>28575</xdr:rowOff>
    </xdr:from>
    <xdr:to>
      <xdr:col>5</xdr:col>
      <xdr:colOff>1343025</xdr:colOff>
      <xdr:row>60</xdr:row>
      <xdr:rowOff>209550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39025" y="151447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</xdr:row>
      <xdr:rowOff>28575</xdr:rowOff>
    </xdr:from>
    <xdr:to>
      <xdr:col>2</xdr:col>
      <xdr:colOff>209550</xdr:colOff>
      <xdr:row>6</xdr:row>
      <xdr:rowOff>209550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48050" y="17716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27</xdr:row>
      <xdr:rowOff>28575</xdr:rowOff>
    </xdr:from>
    <xdr:to>
      <xdr:col>2</xdr:col>
      <xdr:colOff>209550</xdr:colOff>
      <xdr:row>27</xdr:row>
      <xdr:rowOff>209550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48050" y="69723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44</xdr:row>
      <xdr:rowOff>28575</xdr:rowOff>
    </xdr:from>
    <xdr:to>
      <xdr:col>2</xdr:col>
      <xdr:colOff>209550</xdr:colOff>
      <xdr:row>44</xdr:row>
      <xdr:rowOff>209550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48050" y="111823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57</xdr:row>
      <xdr:rowOff>28575</xdr:rowOff>
    </xdr:from>
    <xdr:to>
      <xdr:col>2</xdr:col>
      <xdr:colOff>209550</xdr:colOff>
      <xdr:row>57</xdr:row>
      <xdr:rowOff>209550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48050" y="144018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16</xdr:row>
      <xdr:rowOff>28575</xdr:rowOff>
    </xdr:from>
    <xdr:to>
      <xdr:col>5</xdr:col>
      <xdr:colOff>1371600</xdr:colOff>
      <xdr:row>16</xdr:row>
      <xdr:rowOff>209550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9975" y="42481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22</xdr:row>
      <xdr:rowOff>28575</xdr:rowOff>
    </xdr:from>
    <xdr:to>
      <xdr:col>5</xdr:col>
      <xdr:colOff>1371600</xdr:colOff>
      <xdr:row>22</xdr:row>
      <xdr:rowOff>209550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9975" y="57340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39</xdr:row>
      <xdr:rowOff>28575</xdr:rowOff>
    </xdr:from>
    <xdr:to>
      <xdr:col>5</xdr:col>
      <xdr:colOff>1371600</xdr:colOff>
      <xdr:row>39</xdr:row>
      <xdr:rowOff>209550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9975" y="99441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49</xdr:row>
      <xdr:rowOff>28575</xdr:rowOff>
    </xdr:from>
    <xdr:to>
      <xdr:col>5</xdr:col>
      <xdr:colOff>1371600</xdr:colOff>
      <xdr:row>49</xdr:row>
      <xdr:rowOff>209550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9975" y="124206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67</xdr:row>
      <xdr:rowOff>28575</xdr:rowOff>
    </xdr:from>
    <xdr:to>
      <xdr:col>5</xdr:col>
      <xdr:colOff>1371600</xdr:colOff>
      <xdr:row>67</xdr:row>
      <xdr:rowOff>209550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9975" y="168783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</xdr:row>
      <xdr:rowOff>28575</xdr:rowOff>
    </xdr:from>
    <xdr:to>
      <xdr:col>2</xdr:col>
      <xdr:colOff>171450</xdr:colOff>
      <xdr:row>2</xdr:row>
      <xdr:rowOff>209550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76625" y="7810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28575</xdr:rowOff>
    </xdr:from>
    <xdr:to>
      <xdr:col>2</xdr:col>
      <xdr:colOff>171450</xdr:colOff>
      <xdr:row>11</xdr:row>
      <xdr:rowOff>209550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76625" y="30099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35</xdr:row>
      <xdr:rowOff>28575</xdr:rowOff>
    </xdr:from>
    <xdr:to>
      <xdr:col>2</xdr:col>
      <xdr:colOff>171450</xdr:colOff>
      <xdr:row>35</xdr:row>
      <xdr:rowOff>209550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76625" y="89535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48</xdr:row>
      <xdr:rowOff>28575</xdr:rowOff>
    </xdr:from>
    <xdr:to>
      <xdr:col>2</xdr:col>
      <xdr:colOff>171450</xdr:colOff>
      <xdr:row>48</xdr:row>
      <xdr:rowOff>209550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76625" y="121729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7</xdr:row>
      <xdr:rowOff>28575</xdr:rowOff>
    </xdr:from>
    <xdr:to>
      <xdr:col>5</xdr:col>
      <xdr:colOff>1333500</xdr:colOff>
      <xdr:row>7</xdr:row>
      <xdr:rowOff>209550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48550" y="20193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18</xdr:row>
      <xdr:rowOff>28575</xdr:rowOff>
    </xdr:from>
    <xdr:to>
      <xdr:col>5</xdr:col>
      <xdr:colOff>1333500</xdr:colOff>
      <xdr:row>18</xdr:row>
      <xdr:rowOff>209550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48550" y="47434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41</xdr:row>
      <xdr:rowOff>28575</xdr:rowOff>
    </xdr:from>
    <xdr:to>
      <xdr:col>5</xdr:col>
      <xdr:colOff>1333500</xdr:colOff>
      <xdr:row>41</xdr:row>
      <xdr:rowOff>209550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48550" y="104394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57</xdr:row>
      <xdr:rowOff>28575</xdr:rowOff>
    </xdr:from>
    <xdr:to>
      <xdr:col>5</xdr:col>
      <xdr:colOff>1333500</xdr:colOff>
      <xdr:row>57</xdr:row>
      <xdr:rowOff>209550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48550" y="144018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14</xdr:row>
      <xdr:rowOff>28575</xdr:rowOff>
    </xdr:from>
    <xdr:to>
      <xdr:col>2</xdr:col>
      <xdr:colOff>200025</xdr:colOff>
      <xdr:row>14</xdr:row>
      <xdr:rowOff>209550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57575" y="37528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</xdr:row>
      <xdr:rowOff>28575</xdr:rowOff>
    </xdr:from>
    <xdr:to>
      <xdr:col>2</xdr:col>
      <xdr:colOff>200025</xdr:colOff>
      <xdr:row>22</xdr:row>
      <xdr:rowOff>209550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57575" y="57340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41</xdr:row>
      <xdr:rowOff>28575</xdr:rowOff>
    </xdr:from>
    <xdr:to>
      <xdr:col>2</xdr:col>
      <xdr:colOff>200025</xdr:colOff>
      <xdr:row>41</xdr:row>
      <xdr:rowOff>209550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57575" y="10439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59</xdr:row>
      <xdr:rowOff>28575</xdr:rowOff>
    </xdr:from>
    <xdr:to>
      <xdr:col>2</xdr:col>
      <xdr:colOff>200025</xdr:colOff>
      <xdr:row>59</xdr:row>
      <xdr:rowOff>209550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57575" y="14897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3</xdr:row>
      <xdr:rowOff>28575</xdr:rowOff>
    </xdr:from>
    <xdr:to>
      <xdr:col>5</xdr:col>
      <xdr:colOff>1362075</xdr:colOff>
      <xdr:row>3</xdr:row>
      <xdr:rowOff>209550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0" y="10287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10</xdr:row>
      <xdr:rowOff>28575</xdr:rowOff>
    </xdr:from>
    <xdr:to>
      <xdr:col>5</xdr:col>
      <xdr:colOff>1362075</xdr:colOff>
      <xdr:row>10</xdr:row>
      <xdr:rowOff>209550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0" y="27622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36</xdr:row>
      <xdr:rowOff>28575</xdr:rowOff>
    </xdr:from>
    <xdr:to>
      <xdr:col>5</xdr:col>
      <xdr:colOff>1362075</xdr:colOff>
      <xdr:row>36</xdr:row>
      <xdr:rowOff>209550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0" y="92011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53</xdr:row>
      <xdr:rowOff>28575</xdr:rowOff>
    </xdr:from>
    <xdr:to>
      <xdr:col>5</xdr:col>
      <xdr:colOff>1362075</xdr:colOff>
      <xdr:row>53</xdr:row>
      <xdr:rowOff>209550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0" y="134112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64</xdr:row>
      <xdr:rowOff>28575</xdr:rowOff>
    </xdr:from>
    <xdr:to>
      <xdr:col>5</xdr:col>
      <xdr:colOff>1362075</xdr:colOff>
      <xdr:row>64</xdr:row>
      <xdr:rowOff>209550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0" y="161353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</xdr:row>
      <xdr:rowOff>28575</xdr:rowOff>
    </xdr:from>
    <xdr:to>
      <xdr:col>2</xdr:col>
      <xdr:colOff>190500</xdr:colOff>
      <xdr:row>10</xdr:row>
      <xdr:rowOff>209550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67100" y="27622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19</xdr:row>
      <xdr:rowOff>28575</xdr:rowOff>
    </xdr:from>
    <xdr:to>
      <xdr:col>2</xdr:col>
      <xdr:colOff>190500</xdr:colOff>
      <xdr:row>19</xdr:row>
      <xdr:rowOff>209550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67100" y="49911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45</xdr:row>
      <xdr:rowOff>28575</xdr:rowOff>
    </xdr:from>
    <xdr:to>
      <xdr:col>2</xdr:col>
      <xdr:colOff>190500</xdr:colOff>
      <xdr:row>45</xdr:row>
      <xdr:rowOff>209550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67100" y="114300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56</xdr:row>
      <xdr:rowOff>28575</xdr:rowOff>
    </xdr:from>
    <xdr:to>
      <xdr:col>2</xdr:col>
      <xdr:colOff>190500</xdr:colOff>
      <xdr:row>56</xdr:row>
      <xdr:rowOff>209550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67100" y="141541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61</xdr:row>
      <xdr:rowOff>28575</xdr:rowOff>
    </xdr:from>
    <xdr:to>
      <xdr:col>2</xdr:col>
      <xdr:colOff>171450</xdr:colOff>
      <xdr:row>61</xdr:row>
      <xdr:rowOff>209550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76625" y="153924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6</xdr:row>
      <xdr:rowOff>28575</xdr:rowOff>
    </xdr:from>
    <xdr:to>
      <xdr:col>5</xdr:col>
      <xdr:colOff>1352550</xdr:colOff>
      <xdr:row>6</xdr:row>
      <xdr:rowOff>209550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39025" y="17716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24</xdr:row>
      <xdr:rowOff>28575</xdr:rowOff>
    </xdr:from>
    <xdr:to>
      <xdr:col>5</xdr:col>
      <xdr:colOff>1352550</xdr:colOff>
      <xdr:row>24</xdr:row>
      <xdr:rowOff>209550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39025" y="62293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40</xdr:row>
      <xdr:rowOff>28575</xdr:rowOff>
    </xdr:from>
    <xdr:to>
      <xdr:col>5</xdr:col>
      <xdr:colOff>1352550</xdr:colOff>
      <xdr:row>40</xdr:row>
      <xdr:rowOff>209550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39025" y="101917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51</xdr:row>
      <xdr:rowOff>28575</xdr:rowOff>
    </xdr:from>
    <xdr:to>
      <xdr:col>5</xdr:col>
      <xdr:colOff>1352550</xdr:colOff>
      <xdr:row>51</xdr:row>
      <xdr:rowOff>209550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39025" y="129159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61</xdr:row>
      <xdr:rowOff>28575</xdr:rowOff>
    </xdr:from>
    <xdr:to>
      <xdr:col>5</xdr:col>
      <xdr:colOff>1352550</xdr:colOff>
      <xdr:row>61</xdr:row>
      <xdr:rowOff>209550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39025" y="153924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29</xdr:row>
      <xdr:rowOff>28575</xdr:rowOff>
    </xdr:from>
    <xdr:to>
      <xdr:col>2</xdr:col>
      <xdr:colOff>180975</xdr:colOff>
      <xdr:row>29</xdr:row>
      <xdr:rowOff>209550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74676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30</xdr:row>
      <xdr:rowOff>28575</xdr:rowOff>
    </xdr:from>
    <xdr:to>
      <xdr:col>2</xdr:col>
      <xdr:colOff>190500</xdr:colOff>
      <xdr:row>30</xdr:row>
      <xdr:rowOff>209550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67100" y="77152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28575</xdr:rowOff>
    </xdr:from>
    <xdr:to>
      <xdr:col>2</xdr:col>
      <xdr:colOff>200025</xdr:colOff>
      <xdr:row>31</xdr:row>
      <xdr:rowOff>209550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57575" y="79629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32</xdr:row>
      <xdr:rowOff>28575</xdr:rowOff>
    </xdr:from>
    <xdr:to>
      <xdr:col>2</xdr:col>
      <xdr:colOff>190500</xdr:colOff>
      <xdr:row>32</xdr:row>
      <xdr:rowOff>209550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82105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33</xdr:row>
      <xdr:rowOff>28575</xdr:rowOff>
    </xdr:from>
    <xdr:to>
      <xdr:col>2</xdr:col>
      <xdr:colOff>209550</xdr:colOff>
      <xdr:row>33</xdr:row>
      <xdr:rowOff>209550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48050" y="84582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29</xdr:row>
      <xdr:rowOff>28575</xdr:rowOff>
    </xdr:from>
    <xdr:to>
      <xdr:col>5</xdr:col>
      <xdr:colOff>1333500</xdr:colOff>
      <xdr:row>29</xdr:row>
      <xdr:rowOff>209550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48550" y="74676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30</xdr:row>
      <xdr:rowOff>28575</xdr:rowOff>
    </xdr:from>
    <xdr:to>
      <xdr:col>5</xdr:col>
      <xdr:colOff>1352550</xdr:colOff>
      <xdr:row>30</xdr:row>
      <xdr:rowOff>209550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77152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31</xdr:row>
      <xdr:rowOff>28575</xdr:rowOff>
    </xdr:from>
    <xdr:to>
      <xdr:col>5</xdr:col>
      <xdr:colOff>1343025</xdr:colOff>
      <xdr:row>31</xdr:row>
      <xdr:rowOff>209550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7962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32</xdr:row>
      <xdr:rowOff>28575</xdr:rowOff>
    </xdr:from>
    <xdr:to>
      <xdr:col>5</xdr:col>
      <xdr:colOff>1352550</xdr:colOff>
      <xdr:row>32</xdr:row>
      <xdr:rowOff>209550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82105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33</xdr:row>
      <xdr:rowOff>28575</xdr:rowOff>
    </xdr:from>
    <xdr:to>
      <xdr:col>5</xdr:col>
      <xdr:colOff>1343025</xdr:colOff>
      <xdr:row>33</xdr:row>
      <xdr:rowOff>209550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39025" y="84582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71</xdr:row>
      <xdr:rowOff>28575</xdr:rowOff>
    </xdr:from>
    <xdr:to>
      <xdr:col>2</xdr:col>
      <xdr:colOff>180975</xdr:colOff>
      <xdr:row>71</xdr:row>
      <xdr:rowOff>209550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7868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71</xdr:row>
      <xdr:rowOff>28575</xdr:rowOff>
    </xdr:from>
    <xdr:to>
      <xdr:col>5</xdr:col>
      <xdr:colOff>1352550</xdr:colOff>
      <xdr:row>71</xdr:row>
      <xdr:rowOff>209550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78689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72</xdr:row>
      <xdr:rowOff>28575</xdr:rowOff>
    </xdr:from>
    <xdr:to>
      <xdr:col>2</xdr:col>
      <xdr:colOff>200025</xdr:colOff>
      <xdr:row>72</xdr:row>
      <xdr:rowOff>209550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57575" y="181165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72</xdr:row>
      <xdr:rowOff>28575</xdr:rowOff>
    </xdr:from>
    <xdr:to>
      <xdr:col>5</xdr:col>
      <xdr:colOff>1352550</xdr:colOff>
      <xdr:row>72</xdr:row>
      <xdr:rowOff>209550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181165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78</xdr:row>
      <xdr:rowOff>28575</xdr:rowOff>
    </xdr:from>
    <xdr:to>
      <xdr:col>2</xdr:col>
      <xdr:colOff>180975</xdr:colOff>
      <xdr:row>78</xdr:row>
      <xdr:rowOff>209550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96024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77</xdr:row>
      <xdr:rowOff>28575</xdr:rowOff>
    </xdr:from>
    <xdr:to>
      <xdr:col>2</xdr:col>
      <xdr:colOff>171450</xdr:colOff>
      <xdr:row>77</xdr:row>
      <xdr:rowOff>209550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76625" y="193548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77</xdr:row>
      <xdr:rowOff>28575</xdr:rowOff>
    </xdr:from>
    <xdr:to>
      <xdr:col>5</xdr:col>
      <xdr:colOff>1352550</xdr:colOff>
      <xdr:row>77</xdr:row>
      <xdr:rowOff>209550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39025" y="193548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78</xdr:row>
      <xdr:rowOff>28575</xdr:rowOff>
    </xdr:from>
    <xdr:to>
      <xdr:col>5</xdr:col>
      <xdr:colOff>1352550</xdr:colOff>
      <xdr:row>78</xdr:row>
      <xdr:rowOff>209550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196024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83</xdr:row>
      <xdr:rowOff>28575</xdr:rowOff>
    </xdr:from>
    <xdr:to>
      <xdr:col>2</xdr:col>
      <xdr:colOff>209550</xdr:colOff>
      <xdr:row>83</xdr:row>
      <xdr:rowOff>209550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48050" y="208407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83</xdr:row>
      <xdr:rowOff>28575</xdr:rowOff>
    </xdr:from>
    <xdr:to>
      <xdr:col>5</xdr:col>
      <xdr:colOff>1343025</xdr:colOff>
      <xdr:row>83</xdr:row>
      <xdr:rowOff>209550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39025" y="208407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88</xdr:row>
      <xdr:rowOff>28575</xdr:rowOff>
    </xdr:from>
    <xdr:to>
      <xdr:col>2</xdr:col>
      <xdr:colOff>200025</xdr:colOff>
      <xdr:row>88</xdr:row>
      <xdr:rowOff>209550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57575" y="220789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88</xdr:row>
      <xdr:rowOff>28575</xdr:rowOff>
    </xdr:from>
    <xdr:to>
      <xdr:col>5</xdr:col>
      <xdr:colOff>1352550</xdr:colOff>
      <xdr:row>88</xdr:row>
      <xdr:rowOff>209550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220789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93</xdr:row>
      <xdr:rowOff>28575</xdr:rowOff>
    </xdr:from>
    <xdr:to>
      <xdr:col>2</xdr:col>
      <xdr:colOff>180975</xdr:colOff>
      <xdr:row>93</xdr:row>
      <xdr:rowOff>209550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233172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93</xdr:row>
      <xdr:rowOff>28575</xdr:rowOff>
    </xdr:from>
    <xdr:to>
      <xdr:col>5</xdr:col>
      <xdr:colOff>1333500</xdr:colOff>
      <xdr:row>93</xdr:row>
      <xdr:rowOff>209550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48550" y="233172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28575</xdr:rowOff>
    </xdr:from>
    <xdr:to>
      <xdr:col>5</xdr:col>
      <xdr:colOff>257175</xdr:colOff>
      <xdr:row>0</xdr:row>
      <xdr:rowOff>171450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28575</xdr:rowOff>
    </xdr:from>
    <xdr:to>
      <xdr:col>9</xdr:col>
      <xdr:colOff>247650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28575</xdr:rowOff>
    </xdr:from>
    <xdr:to>
      <xdr:col>7</xdr:col>
      <xdr:colOff>257175</xdr:colOff>
      <xdr:row>0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19050</xdr:rowOff>
    </xdr:from>
    <xdr:to>
      <xdr:col>11</xdr:col>
      <xdr:colOff>257175</xdr:colOff>
      <xdr:row>0</xdr:row>
      <xdr:rowOff>171450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28575</xdr:rowOff>
    </xdr:from>
    <xdr:to>
      <xdr:col>10</xdr:col>
      <xdr:colOff>247650</xdr:colOff>
      <xdr:row>0</xdr:row>
      <xdr:rowOff>171450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62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28575</xdr:rowOff>
    </xdr:from>
    <xdr:to>
      <xdr:col>4</xdr:col>
      <xdr:colOff>266700</xdr:colOff>
      <xdr:row>0</xdr:row>
      <xdr:rowOff>171450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28575</xdr:rowOff>
    </xdr:from>
    <xdr:to>
      <xdr:col>3</xdr:col>
      <xdr:colOff>257175</xdr:colOff>
      <xdr:row>0</xdr:row>
      <xdr:rowOff>171450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</xdr:rowOff>
    </xdr:from>
    <xdr:to>
      <xdr:col>2</xdr:col>
      <xdr:colOff>257175</xdr:colOff>
      <xdr:row>0</xdr:row>
      <xdr:rowOff>171450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0</xdr:row>
      <xdr:rowOff>28575</xdr:rowOff>
    </xdr:from>
    <xdr:to>
      <xdr:col>19</xdr:col>
      <xdr:colOff>257175</xdr:colOff>
      <xdr:row>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0</xdr:row>
      <xdr:rowOff>28575</xdr:rowOff>
    </xdr:from>
    <xdr:to>
      <xdr:col>23</xdr:col>
      <xdr:colOff>247650</xdr:colOff>
      <xdr:row>0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0</xdr:row>
      <xdr:rowOff>28575</xdr:rowOff>
    </xdr:from>
    <xdr:to>
      <xdr:col>21</xdr:col>
      <xdr:colOff>257175</xdr:colOff>
      <xdr:row>0</xdr:row>
      <xdr:rowOff>171450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28575</xdr:rowOff>
    </xdr:from>
    <xdr:to>
      <xdr:col>22</xdr:col>
      <xdr:colOff>257175</xdr:colOff>
      <xdr:row>0</xdr:row>
      <xdr:rowOff>171450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19050</xdr:rowOff>
    </xdr:from>
    <xdr:to>
      <xdr:col>25</xdr:col>
      <xdr:colOff>257175</xdr:colOff>
      <xdr:row>0</xdr:row>
      <xdr:rowOff>171450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152400</xdr:colOff>
      <xdr:row>0</xdr:row>
      <xdr:rowOff>28575</xdr:rowOff>
    </xdr:from>
    <xdr:to>
      <xdr:col>24</xdr:col>
      <xdr:colOff>247650</xdr:colOff>
      <xdr:row>0</xdr:row>
      <xdr:rowOff>171450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96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0</xdr:row>
      <xdr:rowOff>28575</xdr:rowOff>
    </xdr:from>
    <xdr:to>
      <xdr:col>18</xdr:col>
      <xdr:colOff>266700</xdr:colOff>
      <xdr:row>0</xdr:row>
      <xdr:rowOff>171450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91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0</xdr:row>
      <xdr:rowOff>28575</xdr:rowOff>
    </xdr:from>
    <xdr:to>
      <xdr:col>17</xdr:col>
      <xdr:colOff>257175</xdr:colOff>
      <xdr:row>0</xdr:row>
      <xdr:rowOff>171450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28575</xdr:rowOff>
    </xdr:from>
    <xdr:to>
      <xdr:col>16</xdr:col>
      <xdr:colOff>257175</xdr:colOff>
      <xdr:row>0</xdr:row>
      <xdr:rowOff>171450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19050</xdr:rowOff>
    </xdr:from>
    <xdr:to>
      <xdr:col>6</xdr:col>
      <xdr:colOff>257175</xdr:colOff>
      <xdr:row>0</xdr:row>
      <xdr:rowOff>171450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19050</xdr:rowOff>
    </xdr:from>
    <xdr:to>
      <xdr:col>20</xdr:col>
      <xdr:colOff>257175</xdr:colOff>
      <xdr:row>0</xdr:row>
      <xdr:rowOff>171450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19050</xdr:rowOff>
    </xdr:from>
    <xdr:to>
      <xdr:col>13</xdr:col>
      <xdr:colOff>257175</xdr:colOff>
      <xdr:row>0</xdr:row>
      <xdr:rowOff>171450</xdr:rowOff>
    </xdr:to>
    <xdr:pic>
      <xdr:nvPicPr>
        <xdr:cNvPr id="21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0</xdr:row>
      <xdr:rowOff>19050</xdr:rowOff>
    </xdr:from>
    <xdr:to>
      <xdr:col>27</xdr:col>
      <xdr:colOff>257175</xdr:colOff>
      <xdr:row>0</xdr:row>
      <xdr:rowOff>171450</xdr:rowOff>
    </xdr:to>
    <xdr:pic>
      <xdr:nvPicPr>
        <xdr:cNvPr id="22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0</xdr:row>
      <xdr:rowOff>28575</xdr:rowOff>
    </xdr:from>
    <xdr:to>
      <xdr:col>9</xdr:col>
      <xdr:colOff>257175</xdr:colOff>
      <xdr:row>0</xdr:row>
      <xdr:rowOff>171450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</xdr:rowOff>
    </xdr:from>
    <xdr:to>
      <xdr:col>2</xdr:col>
      <xdr:colOff>247650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28575</xdr:rowOff>
    </xdr:from>
    <xdr:to>
      <xdr:col>3</xdr:col>
      <xdr:colOff>257175</xdr:colOff>
      <xdr:row>0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19050</xdr:rowOff>
    </xdr:from>
    <xdr:to>
      <xdr:col>5</xdr:col>
      <xdr:colOff>257175</xdr:colOff>
      <xdr:row>0</xdr:row>
      <xdr:rowOff>171450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28575</xdr:rowOff>
    </xdr:from>
    <xdr:to>
      <xdr:col>10</xdr:col>
      <xdr:colOff>276225</xdr:colOff>
      <xdr:row>0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28575</xdr:rowOff>
    </xdr:from>
    <xdr:to>
      <xdr:col>8</xdr:col>
      <xdr:colOff>266700</xdr:colOff>
      <xdr:row>0</xdr:row>
      <xdr:rowOff>171450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81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28575</xdr:rowOff>
    </xdr:from>
    <xdr:to>
      <xdr:col>7</xdr:col>
      <xdr:colOff>257175</xdr:colOff>
      <xdr:row>0</xdr:row>
      <xdr:rowOff>171450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</xdr:rowOff>
    </xdr:from>
    <xdr:to>
      <xdr:col>11</xdr:col>
      <xdr:colOff>257175</xdr:colOff>
      <xdr:row>0</xdr:row>
      <xdr:rowOff>171450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34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0</xdr:row>
      <xdr:rowOff>28575</xdr:rowOff>
    </xdr:from>
    <xdr:to>
      <xdr:col>23</xdr:col>
      <xdr:colOff>257175</xdr:colOff>
      <xdr:row>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28575</xdr:rowOff>
    </xdr:from>
    <xdr:to>
      <xdr:col>16</xdr:col>
      <xdr:colOff>247650</xdr:colOff>
      <xdr:row>0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0</xdr:row>
      <xdr:rowOff>28575</xdr:rowOff>
    </xdr:from>
    <xdr:to>
      <xdr:col>18</xdr:col>
      <xdr:colOff>257175</xdr:colOff>
      <xdr:row>0</xdr:row>
      <xdr:rowOff>171450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0</xdr:row>
      <xdr:rowOff>28575</xdr:rowOff>
    </xdr:from>
    <xdr:to>
      <xdr:col>17</xdr:col>
      <xdr:colOff>257175</xdr:colOff>
      <xdr:row>0</xdr:row>
      <xdr:rowOff>171450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0</xdr:row>
      <xdr:rowOff>19050</xdr:rowOff>
    </xdr:from>
    <xdr:to>
      <xdr:col>19</xdr:col>
      <xdr:colOff>257175</xdr:colOff>
      <xdr:row>0</xdr:row>
      <xdr:rowOff>171450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0</xdr:row>
      <xdr:rowOff>28575</xdr:rowOff>
    </xdr:from>
    <xdr:to>
      <xdr:col>24</xdr:col>
      <xdr:colOff>276225</xdr:colOff>
      <xdr:row>0</xdr:row>
      <xdr:rowOff>171450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77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133350</xdr:colOff>
      <xdr:row>0</xdr:row>
      <xdr:rowOff>28575</xdr:rowOff>
    </xdr:from>
    <xdr:to>
      <xdr:col>22</xdr:col>
      <xdr:colOff>266700</xdr:colOff>
      <xdr:row>0</xdr:row>
      <xdr:rowOff>171450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15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28575</xdr:rowOff>
    </xdr:from>
    <xdr:to>
      <xdr:col>21</xdr:col>
      <xdr:colOff>257175</xdr:colOff>
      <xdr:row>0</xdr:row>
      <xdr:rowOff>171450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44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28575</xdr:rowOff>
    </xdr:from>
    <xdr:to>
      <xdr:col>25</xdr:col>
      <xdr:colOff>257175</xdr:colOff>
      <xdr:row>0</xdr:row>
      <xdr:rowOff>171450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28575</xdr:rowOff>
    </xdr:from>
    <xdr:to>
      <xdr:col>6</xdr:col>
      <xdr:colOff>257175</xdr:colOff>
      <xdr:row>0</xdr:row>
      <xdr:rowOff>171450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0</xdr:row>
      <xdr:rowOff>28575</xdr:rowOff>
    </xdr:from>
    <xdr:to>
      <xdr:col>20</xdr:col>
      <xdr:colOff>257175</xdr:colOff>
      <xdr:row>0</xdr:row>
      <xdr:rowOff>171450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0</xdr:row>
      <xdr:rowOff>28575</xdr:rowOff>
    </xdr:from>
    <xdr:to>
      <xdr:col>12</xdr:col>
      <xdr:colOff>257175</xdr:colOff>
      <xdr:row>0</xdr:row>
      <xdr:rowOff>171450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0</xdr:row>
      <xdr:rowOff>28575</xdr:rowOff>
    </xdr:from>
    <xdr:to>
      <xdr:col>26</xdr:col>
      <xdr:colOff>257175</xdr:colOff>
      <xdr:row>0</xdr:row>
      <xdr:rowOff>171450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4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28575</xdr:rowOff>
    </xdr:from>
    <xdr:to>
      <xdr:col>13</xdr:col>
      <xdr:colOff>257175</xdr:colOff>
      <xdr:row>0</xdr:row>
      <xdr:rowOff>171450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152400</xdr:colOff>
      <xdr:row>0</xdr:row>
      <xdr:rowOff>28575</xdr:rowOff>
    </xdr:from>
    <xdr:to>
      <xdr:col>27</xdr:col>
      <xdr:colOff>257175</xdr:colOff>
      <xdr:row>0</xdr:row>
      <xdr:rowOff>171450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28575</xdr:rowOff>
    </xdr:from>
    <xdr:to>
      <xdr:col>7</xdr:col>
      <xdr:colOff>247650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28575</xdr:rowOff>
    </xdr:from>
    <xdr:to>
      <xdr:col>10</xdr:col>
      <xdr:colOff>257175</xdr:colOff>
      <xdr:row>0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</xdr:rowOff>
    </xdr:from>
    <xdr:to>
      <xdr:col>11</xdr:col>
      <xdr:colOff>257175</xdr:colOff>
      <xdr:row>0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19050</xdr:rowOff>
    </xdr:from>
    <xdr:to>
      <xdr:col>9</xdr:col>
      <xdr:colOff>257175</xdr:colOff>
      <xdr:row>0</xdr:row>
      <xdr:rowOff>171450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28575</xdr:rowOff>
    </xdr:from>
    <xdr:to>
      <xdr:col>5</xdr:col>
      <xdr:colOff>276225</xdr:colOff>
      <xdr:row>0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247650</xdr:colOff>
      <xdr:row>0</xdr:row>
      <xdr:rowOff>171450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00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</xdr:rowOff>
    </xdr:from>
    <xdr:to>
      <xdr:col>2</xdr:col>
      <xdr:colOff>257175</xdr:colOff>
      <xdr:row>0</xdr:row>
      <xdr:rowOff>171450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28575</xdr:rowOff>
    </xdr:from>
    <xdr:to>
      <xdr:col>3</xdr:col>
      <xdr:colOff>257175</xdr:colOff>
      <xdr:row>0</xdr:row>
      <xdr:rowOff>171450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0</xdr:row>
      <xdr:rowOff>28575</xdr:rowOff>
    </xdr:from>
    <xdr:to>
      <xdr:col>18</xdr:col>
      <xdr:colOff>257175</xdr:colOff>
      <xdr:row>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28575</xdr:rowOff>
    </xdr:from>
    <xdr:to>
      <xdr:col>21</xdr:col>
      <xdr:colOff>247650</xdr:colOff>
      <xdr:row>0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0</xdr:row>
      <xdr:rowOff>28575</xdr:rowOff>
    </xdr:from>
    <xdr:to>
      <xdr:col>24</xdr:col>
      <xdr:colOff>257175</xdr:colOff>
      <xdr:row>0</xdr:row>
      <xdr:rowOff>171450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28575</xdr:rowOff>
    </xdr:from>
    <xdr:to>
      <xdr:col>25</xdr:col>
      <xdr:colOff>257175</xdr:colOff>
      <xdr:row>0</xdr:row>
      <xdr:rowOff>171450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0</xdr:row>
      <xdr:rowOff>19050</xdr:rowOff>
    </xdr:from>
    <xdr:to>
      <xdr:col>23</xdr:col>
      <xdr:colOff>257175</xdr:colOff>
      <xdr:row>0</xdr:row>
      <xdr:rowOff>171450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28575</xdr:rowOff>
    </xdr:from>
    <xdr:to>
      <xdr:col>19</xdr:col>
      <xdr:colOff>276225</xdr:colOff>
      <xdr:row>0</xdr:row>
      <xdr:rowOff>171450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72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152400</xdr:colOff>
      <xdr:row>0</xdr:row>
      <xdr:rowOff>28575</xdr:rowOff>
    </xdr:from>
    <xdr:to>
      <xdr:col>22</xdr:col>
      <xdr:colOff>247650</xdr:colOff>
      <xdr:row>0</xdr:row>
      <xdr:rowOff>171450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28575</xdr:rowOff>
    </xdr:from>
    <xdr:to>
      <xdr:col>16</xdr:col>
      <xdr:colOff>257175</xdr:colOff>
      <xdr:row>0</xdr:row>
      <xdr:rowOff>171450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0</xdr:row>
      <xdr:rowOff>28575</xdr:rowOff>
    </xdr:from>
    <xdr:to>
      <xdr:col>17</xdr:col>
      <xdr:colOff>257175</xdr:colOff>
      <xdr:row>0</xdr:row>
      <xdr:rowOff>171450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6</xdr:col>
      <xdr:colOff>247650</xdr:colOff>
      <xdr:row>0</xdr:row>
      <xdr:rowOff>171450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28575</xdr:rowOff>
    </xdr:from>
    <xdr:to>
      <xdr:col>20</xdr:col>
      <xdr:colOff>247650</xdr:colOff>
      <xdr:row>0</xdr:row>
      <xdr:rowOff>171450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28575</xdr:rowOff>
    </xdr:from>
    <xdr:to>
      <xdr:col>12</xdr:col>
      <xdr:colOff>257175</xdr:colOff>
      <xdr:row>0</xdr:row>
      <xdr:rowOff>171450</xdr:rowOff>
    </xdr:to>
    <xdr:pic>
      <xdr:nvPicPr>
        <xdr:cNvPr id="21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133350</xdr:colOff>
      <xdr:row>0</xdr:row>
      <xdr:rowOff>28575</xdr:rowOff>
    </xdr:from>
    <xdr:to>
      <xdr:col>26</xdr:col>
      <xdr:colOff>257175</xdr:colOff>
      <xdr:row>0</xdr:row>
      <xdr:rowOff>171450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39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28575</xdr:rowOff>
    </xdr:from>
    <xdr:to>
      <xdr:col>13</xdr:col>
      <xdr:colOff>257175</xdr:colOff>
      <xdr:row>0</xdr:row>
      <xdr:rowOff>171450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0</xdr:row>
      <xdr:rowOff>28575</xdr:rowOff>
    </xdr:from>
    <xdr:to>
      <xdr:col>27</xdr:col>
      <xdr:colOff>257175</xdr:colOff>
      <xdr:row>0</xdr:row>
      <xdr:rowOff>171450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28575</xdr:rowOff>
    </xdr:from>
    <xdr:to>
      <xdr:col>5</xdr:col>
      <xdr:colOff>257175</xdr:colOff>
      <xdr:row>0</xdr:row>
      <xdr:rowOff>171450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28575</xdr:rowOff>
    </xdr:from>
    <xdr:to>
      <xdr:col>10</xdr:col>
      <xdr:colOff>247650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81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28575</xdr:rowOff>
    </xdr:from>
    <xdr:to>
      <xdr:col>9</xdr:col>
      <xdr:colOff>257175</xdr:colOff>
      <xdr:row>0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19050</xdr:rowOff>
    </xdr:from>
    <xdr:to>
      <xdr:col>7</xdr:col>
      <xdr:colOff>257175</xdr:colOff>
      <xdr:row>0</xdr:row>
      <xdr:rowOff>171450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28575</xdr:rowOff>
    </xdr:from>
    <xdr:to>
      <xdr:col>2</xdr:col>
      <xdr:colOff>276225</xdr:colOff>
      <xdr:row>0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5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28575</xdr:rowOff>
    </xdr:from>
    <xdr:to>
      <xdr:col>11</xdr:col>
      <xdr:colOff>247650</xdr:colOff>
      <xdr:row>0</xdr:row>
      <xdr:rowOff>171450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43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0</xdr:row>
      <xdr:rowOff>28575</xdr:rowOff>
    </xdr:from>
    <xdr:to>
      <xdr:col>3</xdr:col>
      <xdr:colOff>266700</xdr:colOff>
      <xdr:row>0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76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0</xdr:row>
      <xdr:rowOff>28575</xdr:rowOff>
    </xdr:from>
    <xdr:to>
      <xdr:col>19</xdr:col>
      <xdr:colOff>257175</xdr:colOff>
      <xdr:row>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28575</xdr:rowOff>
    </xdr:from>
    <xdr:to>
      <xdr:col>24</xdr:col>
      <xdr:colOff>247650</xdr:colOff>
      <xdr:row>0</xdr:row>
      <xdr:rowOff>171450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133350</xdr:colOff>
      <xdr:row>0</xdr:row>
      <xdr:rowOff>28575</xdr:rowOff>
    </xdr:from>
    <xdr:to>
      <xdr:col>22</xdr:col>
      <xdr:colOff>257175</xdr:colOff>
      <xdr:row>0</xdr:row>
      <xdr:rowOff>171450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15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0</xdr:row>
      <xdr:rowOff>28575</xdr:rowOff>
    </xdr:from>
    <xdr:to>
      <xdr:col>23</xdr:col>
      <xdr:colOff>257175</xdr:colOff>
      <xdr:row>0</xdr:row>
      <xdr:rowOff>171450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19050</xdr:rowOff>
    </xdr:from>
    <xdr:to>
      <xdr:col>21</xdr:col>
      <xdr:colOff>257175</xdr:colOff>
      <xdr:row>0</xdr:row>
      <xdr:rowOff>171450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28575</xdr:rowOff>
    </xdr:from>
    <xdr:to>
      <xdr:col>16</xdr:col>
      <xdr:colOff>276225</xdr:colOff>
      <xdr:row>0</xdr:row>
      <xdr:rowOff>171450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29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0</xdr:row>
      <xdr:rowOff>28575</xdr:rowOff>
    </xdr:from>
    <xdr:to>
      <xdr:col>25</xdr:col>
      <xdr:colOff>247650</xdr:colOff>
      <xdr:row>0</xdr:row>
      <xdr:rowOff>171450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77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0</xdr:row>
      <xdr:rowOff>28575</xdr:rowOff>
    </xdr:from>
    <xdr:to>
      <xdr:col>17</xdr:col>
      <xdr:colOff>266700</xdr:colOff>
      <xdr:row>0</xdr:row>
      <xdr:rowOff>171450</xdr:rowOff>
    </xdr:to>
    <xdr:pic>
      <xdr:nvPicPr>
        <xdr:cNvPr id="17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10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0</xdr:row>
      <xdr:rowOff>28575</xdr:rowOff>
    </xdr:from>
    <xdr:to>
      <xdr:col>18</xdr:col>
      <xdr:colOff>257175</xdr:colOff>
      <xdr:row>0</xdr:row>
      <xdr:rowOff>171450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6</xdr:col>
      <xdr:colOff>257175</xdr:colOff>
      <xdr:row>0</xdr:row>
      <xdr:rowOff>171450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28575</xdr:rowOff>
    </xdr:from>
    <xdr:to>
      <xdr:col>20</xdr:col>
      <xdr:colOff>257175</xdr:colOff>
      <xdr:row>0</xdr:row>
      <xdr:rowOff>171450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28575</xdr:rowOff>
    </xdr:from>
    <xdr:to>
      <xdr:col>12</xdr:col>
      <xdr:colOff>247650</xdr:colOff>
      <xdr:row>0</xdr:row>
      <xdr:rowOff>171450</xdr:rowOff>
    </xdr:to>
    <xdr:pic>
      <xdr:nvPicPr>
        <xdr:cNvPr id="21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24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152400</xdr:colOff>
      <xdr:row>0</xdr:row>
      <xdr:rowOff>28575</xdr:rowOff>
    </xdr:from>
    <xdr:to>
      <xdr:col>26</xdr:col>
      <xdr:colOff>247650</xdr:colOff>
      <xdr:row>0</xdr:row>
      <xdr:rowOff>171450</xdr:rowOff>
    </xdr:to>
    <xdr:pic>
      <xdr:nvPicPr>
        <xdr:cNvPr id="22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58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704850</xdr:colOff>
      <xdr:row>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704850</xdr:colOff>
      <xdr:row>2</xdr:row>
      <xdr:rowOff>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476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704850</xdr:colOff>
      <xdr:row>7</xdr:row>
      <xdr:rowOff>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14859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704850</xdr:colOff>
      <xdr:row>8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17335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704850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9812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704850</xdr:colOff>
      <xdr:row>10</xdr:row>
      <xdr:rowOff>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22288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704850</xdr:colOff>
      <xdr:row>11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24765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704850</xdr:colOff>
      <xdr:row>5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9906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704850</xdr:colOff>
      <xdr:row>6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12382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704850</xdr:colOff>
      <xdr:row>4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7429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704850</xdr:colOff>
      <xdr:row>3</xdr:row>
      <xdr:rowOff>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0" y="4953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704850</xdr:colOff>
      <xdr:row>12</xdr:row>
      <xdr:rowOff>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7241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704850</xdr:colOff>
      <xdr:row>10</xdr:row>
      <xdr:rowOff>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2288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704850</xdr:colOff>
      <xdr:row>6</xdr:row>
      <xdr:rowOff>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2382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704850</xdr:colOff>
      <xdr:row>5</xdr:row>
      <xdr:rowOff>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9906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704850</xdr:colOff>
      <xdr:row>2</xdr:row>
      <xdr:rowOff>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476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704850</xdr:colOff>
      <xdr:row>4</xdr:row>
      <xdr:rowOff>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7429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704850</xdr:colOff>
      <xdr:row>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12382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704850</xdr:colOff>
      <xdr:row>4</xdr:row>
      <xdr:rowOff>0</xdr:rowOff>
    </xdr:to>
    <xdr:pic>
      <xdr:nvPicPr>
        <xdr:cNvPr id="1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14975" y="7429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704850</xdr:colOff>
      <xdr:row>10</xdr:row>
      <xdr:rowOff>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22288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704850</xdr:colOff>
      <xdr:row>2</xdr:row>
      <xdr:rowOff>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58575" y="2476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704850</xdr:colOff>
      <xdr:row>3</xdr:row>
      <xdr:rowOff>0</xdr:rowOff>
    </xdr:to>
    <xdr:pic>
      <xdr:nvPicPr>
        <xdr:cNvPr id="22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58575" y="4953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704850</xdr:colOff>
      <xdr:row>5</xdr:row>
      <xdr:rowOff>0</xdr:rowOff>
    </xdr:to>
    <xdr:pic>
      <xdr:nvPicPr>
        <xdr:cNvPr id="23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58575" y="9906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704850</xdr:colOff>
      <xdr:row>6</xdr:row>
      <xdr:rowOff>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12382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704850</xdr:colOff>
      <xdr:row>7</xdr:row>
      <xdr:rowOff>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14859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704850</xdr:colOff>
      <xdr:row>8</xdr:row>
      <xdr:rowOff>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58575" y="17335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704850</xdr:colOff>
      <xdr:row>4</xdr:row>
      <xdr:rowOff>0</xdr:rowOff>
    </xdr:to>
    <xdr:pic>
      <xdr:nvPicPr>
        <xdr:cNvPr id="2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7429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704850</xdr:colOff>
      <xdr:row>10</xdr:row>
      <xdr:rowOff>0</xdr:rowOff>
    </xdr:to>
    <xdr:pic>
      <xdr:nvPicPr>
        <xdr:cNvPr id="28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86850" y="22288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704850</xdr:colOff>
      <xdr:row>10</xdr:row>
      <xdr:rowOff>0</xdr:rowOff>
    </xdr:to>
    <xdr:pic>
      <xdr:nvPicPr>
        <xdr:cNvPr id="29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2288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19050</xdr:rowOff>
    </xdr:from>
    <xdr:to>
      <xdr:col>11</xdr:col>
      <xdr:colOff>142875</xdr:colOff>
      <xdr:row>21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7620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5</xdr:col>
      <xdr:colOff>0</xdr:colOff>
      <xdr:row>24</xdr:row>
      <xdr:rowOff>228600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72225"/>
          <a:ext cx="3810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19050</xdr:rowOff>
    </xdr:from>
    <xdr:to>
      <xdr:col>11</xdr:col>
      <xdr:colOff>142875</xdr:colOff>
      <xdr:row>18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0550"/>
          <a:ext cx="7620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16</xdr:row>
      <xdr:rowOff>19050</xdr:rowOff>
    </xdr:from>
    <xdr:to>
      <xdr:col>18</xdr:col>
      <xdr:colOff>400050</xdr:colOff>
      <xdr:row>18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4648200"/>
          <a:ext cx="3810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28575</xdr:rowOff>
    </xdr:from>
    <xdr:to>
      <xdr:col>2</xdr:col>
      <xdr:colOff>257175</xdr:colOff>
      <xdr:row>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0</xdr:row>
      <xdr:rowOff>28575</xdr:rowOff>
    </xdr:from>
    <xdr:to>
      <xdr:col>3</xdr:col>
      <xdr:colOff>266700</xdr:colOff>
      <xdr:row>0</xdr:row>
      <xdr:rowOff>171450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28575</xdr:rowOff>
    </xdr:from>
    <xdr:to>
      <xdr:col>5</xdr:col>
      <xdr:colOff>276225</xdr:colOff>
      <xdr:row>0</xdr:row>
      <xdr:rowOff>171450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28575</xdr:rowOff>
    </xdr:from>
    <xdr:to>
      <xdr:col>7</xdr:col>
      <xdr:colOff>257175</xdr:colOff>
      <xdr:row>0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28575</xdr:rowOff>
    </xdr:from>
    <xdr:to>
      <xdr:col>8</xdr:col>
      <xdr:colOff>247650</xdr:colOff>
      <xdr:row>0</xdr:row>
      <xdr:rowOff>171450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28575</xdr:rowOff>
    </xdr:from>
    <xdr:to>
      <xdr:col>9</xdr:col>
      <xdr:colOff>247650</xdr:colOff>
      <xdr:row>0</xdr:row>
      <xdr:rowOff>171450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19050</xdr:rowOff>
    </xdr:from>
    <xdr:to>
      <xdr:col>10</xdr:col>
      <xdr:colOff>257175</xdr:colOff>
      <xdr:row>0</xdr:row>
      <xdr:rowOff>171450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3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28575</xdr:rowOff>
    </xdr:from>
    <xdr:to>
      <xdr:col>11</xdr:col>
      <xdr:colOff>257175</xdr:colOff>
      <xdr:row>0</xdr:row>
      <xdr:rowOff>171450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24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28575</xdr:rowOff>
    </xdr:from>
    <xdr:to>
      <xdr:col>16</xdr:col>
      <xdr:colOff>257175</xdr:colOff>
      <xdr:row>0</xdr:row>
      <xdr:rowOff>171450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0</xdr:row>
      <xdr:rowOff>28575</xdr:rowOff>
    </xdr:from>
    <xdr:to>
      <xdr:col>17</xdr:col>
      <xdr:colOff>266700</xdr:colOff>
      <xdr:row>0</xdr:row>
      <xdr:rowOff>171450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0</xdr:row>
      <xdr:rowOff>28575</xdr:rowOff>
    </xdr:from>
    <xdr:to>
      <xdr:col>18</xdr:col>
      <xdr:colOff>257175</xdr:colOff>
      <xdr:row>0</xdr:row>
      <xdr:rowOff>171450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28575</xdr:rowOff>
    </xdr:from>
    <xdr:to>
      <xdr:col>19</xdr:col>
      <xdr:colOff>276225</xdr:colOff>
      <xdr:row>0</xdr:row>
      <xdr:rowOff>171450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72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28575</xdr:rowOff>
    </xdr:from>
    <xdr:to>
      <xdr:col>21</xdr:col>
      <xdr:colOff>257175</xdr:colOff>
      <xdr:row>0</xdr:row>
      <xdr:rowOff>171450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28575</xdr:rowOff>
    </xdr:from>
    <xdr:to>
      <xdr:col>22</xdr:col>
      <xdr:colOff>247650</xdr:colOff>
      <xdr:row>0</xdr:row>
      <xdr:rowOff>171450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0</xdr:row>
      <xdr:rowOff>28575</xdr:rowOff>
    </xdr:from>
    <xdr:to>
      <xdr:col>23</xdr:col>
      <xdr:colOff>247650</xdr:colOff>
      <xdr:row>0</xdr:row>
      <xdr:rowOff>171450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15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19050</xdr:rowOff>
    </xdr:from>
    <xdr:to>
      <xdr:col>24</xdr:col>
      <xdr:colOff>257175</xdr:colOff>
      <xdr:row>0</xdr:row>
      <xdr:rowOff>171450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0</xdr:row>
      <xdr:rowOff>28575</xdr:rowOff>
    </xdr:from>
    <xdr:to>
      <xdr:col>25</xdr:col>
      <xdr:colOff>257175</xdr:colOff>
      <xdr:row>0</xdr:row>
      <xdr:rowOff>171450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58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28575</xdr:rowOff>
    </xdr:from>
    <xdr:to>
      <xdr:col>6</xdr:col>
      <xdr:colOff>247650</xdr:colOff>
      <xdr:row>0</xdr:row>
      <xdr:rowOff>171450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0</xdr:row>
      <xdr:rowOff>28575</xdr:rowOff>
    </xdr:from>
    <xdr:to>
      <xdr:col>20</xdr:col>
      <xdr:colOff>247650</xdr:colOff>
      <xdr:row>0</xdr:row>
      <xdr:rowOff>171450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72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0</xdr:row>
      <xdr:rowOff>28575</xdr:rowOff>
    </xdr:from>
    <xdr:to>
      <xdr:col>12</xdr:col>
      <xdr:colOff>257175</xdr:colOff>
      <xdr:row>0</xdr:row>
      <xdr:rowOff>171450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0</xdr:row>
      <xdr:rowOff>28575</xdr:rowOff>
    </xdr:from>
    <xdr:to>
      <xdr:col>26</xdr:col>
      <xdr:colOff>257175</xdr:colOff>
      <xdr:row>0</xdr:row>
      <xdr:rowOff>171450</xdr:rowOff>
    </xdr:to>
    <xdr:pic>
      <xdr:nvPicPr>
        <xdr:cNvPr id="2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28575</xdr:rowOff>
    </xdr:from>
    <xdr:to>
      <xdr:col>13</xdr:col>
      <xdr:colOff>247650</xdr:colOff>
      <xdr:row>0</xdr:row>
      <xdr:rowOff>171450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05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152400</xdr:colOff>
      <xdr:row>0</xdr:row>
      <xdr:rowOff>28575</xdr:rowOff>
    </xdr:from>
    <xdr:to>
      <xdr:col>27</xdr:col>
      <xdr:colOff>247650</xdr:colOff>
      <xdr:row>0</xdr:row>
      <xdr:rowOff>171450</xdr:rowOff>
    </xdr:to>
    <xdr:pic>
      <xdr:nvPicPr>
        <xdr:cNvPr id="24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2</xdr:col>
      <xdr:colOff>247650</xdr:colOff>
      <xdr:row>0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19050</xdr:rowOff>
    </xdr:from>
    <xdr:to>
      <xdr:col>3</xdr:col>
      <xdr:colOff>257175</xdr:colOff>
      <xdr:row>0</xdr:row>
      <xdr:rowOff>171450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28575</xdr:rowOff>
    </xdr:from>
    <xdr:to>
      <xdr:col>5</xdr:col>
      <xdr:colOff>257175</xdr:colOff>
      <xdr:row>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28575</xdr:rowOff>
    </xdr:from>
    <xdr:to>
      <xdr:col>7</xdr:col>
      <xdr:colOff>266700</xdr:colOff>
      <xdr:row>0</xdr:row>
      <xdr:rowOff>171450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00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0</xdr:row>
      <xdr:rowOff>28575</xdr:rowOff>
    </xdr:from>
    <xdr:to>
      <xdr:col>9</xdr:col>
      <xdr:colOff>276225</xdr:colOff>
      <xdr:row>0</xdr:row>
      <xdr:rowOff>171450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62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28575</xdr:rowOff>
    </xdr:from>
    <xdr:to>
      <xdr:col>10</xdr:col>
      <xdr:colOff>257175</xdr:colOff>
      <xdr:row>0</xdr:row>
      <xdr:rowOff>171450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3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</xdr:rowOff>
    </xdr:from>
    <xdr:to>
      <xdr:col>11</xdr:col>
      <xdr:colOff>257175</xdr:colOff>
      <xdr:row>0</xdr:row>
      <xdr:rowOff>171450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34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28575</xdr:rowOff>
    </xdr:from>
    <xdr:to>
      <xdr:col>16</xdr:col>
      <xdr:colOff>247650</xdr:colOff>
      <xdr:row>0</xdr:row>
      <xdr:rowOff>171450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0</xdr:row>
      <xdr:rowOff>19050</xdr:rowOff>
    </xdr:from>
    <xdr:to>
      <xdr:col>17</xdr:col>
      <xdr:colOff>257175</xdr:colOff>
      <xdr:row>0</xdr:row>
      <xdr:rowOff>171450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0</xdr:row>
      <xdr:rowOff>28575</xdr:rowOff>
    </xdr:from>
    <xdr:to>
      <xdr:col>18</xdr:col>
      <xdr:colOff>257175</xdr:colOff>
      <xdr:row>0</xdr:row>
      <xdr:rowOff>171450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28575</xdr:rowOff>
    </xdr:from>
    <xdr:to>
      <xdr:col>19</xdr:col>
      <xdr:colOff>257175</xdr:colOff>
      <xdr:row>0</xdr:row>
      <xdr:rowOff>171450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72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0</xdr:row>
      <xdr:rowOff>28575</xdr:rowOff>
    </xdr:from>
    <xdr:to>
      <xdr:col>21</xdr:col>
      <xdr:colOff>266700</xdr:colOff>
      <xdr:row>0</xdr:row>
      <xdr:rowOff>171450</xdr:rowOff>
    </xdr:to>
    <xdr:pic>
      <xdr:nvPicPr>
        <xdr:cNvPr id="14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34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152400</xdr:colOff>
      <xdr:row>0</xdr:row>
      <xdr:rowOff>28575</xdr:rowOff>
    </xdr:from>
    <xdr:to>
      <xdr:col>22</xdr:col>
      <xdr:colOff>257175</xdr:colOff>
      <xdr:row>0</xdr:row>
      <xdr:rowOff>171450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34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133350</xdr:colOff>
      <xdr:row>0</xdr:row>
      <xdr:rowOff>28575</xdr:rowOff>
    </xdr:from>
    <xdr:to>
      <xdr:col>23</xdr:col>
      <xdr:colOff>276225</xdr:colOff>
      <xdr:row>0</xdr:row>
      <xdr:rowOff>171450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96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28575</xdr:rowOff>
    </xdr:from>
    <xdr:to>
      <xdr:col>24</xdr:col>
      <xdr:colOff>257175</xdr:colOff>
      <xdr:row>0</xdr:row>
      <xdr:rowOff>171450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28575</xdr:rowOff>
    </xdr:from>
    <xdr:to>
      <xdr:col>25</xdr:col>
      <xdr:colOff>257175</xdr:colOff>
      <xdr:row>0</xdr:row>
      <xdr:rowOff>171450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28575</xdr:rowOff>
    </xdr:from>
    <xdr:to>
      <xdr:col>6</xdr:col>
      <xdr:colOff>266700</xdr:colOff>
      <xdr:row>0</xdr:row>
      <xdr:rowOff>171450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28575</xdr:rowOff>
    </xdr:from>
    <xdr:to>
      <xdr:col>20</xdr:col>
      <xdr:colOff>266700</xdr:colOff>
      <xdr:row>0</xdr:row>
      <xdr:rowOff>171450</xdr:rowOff>
    </xdr:to>
    <xdr:pic>
      <xdr:nvPicPr>
        <xdr:cNvPr id="2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0</xdr:row>
      <xdr:rowOff>28575</xdr:rowOff>
    </xdr:from>
    <xdr:to>
      <xdr:col>12</xdr:col>
      <xdr:colOff>257175</xdr:colOff>
      <xdr:row>0</xdr:row>
      <xdr:rowOff>171450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28575</xdr:rowOff>
    </xdr:from>
    <xdr:to>
      <xdr:col>3</xdr:col>
      <xdr:colOff>257175</xdr:colOff>
      <xdr:row>0</xdr:row>
      <xdr:rowOff>171450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</xdr:rowOff>
    </xdr:from>
    <xdr:to>
      <xdr:col>11</xdr:col>
      <xdr:colOff>247650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0</xdr:row>
      <xdr:rowOff>28575</xdr:rowOff>
    </xdr:from>
    <xdr:to>
      <xdr:col>9</xdr:col>
      <xdr:colOff>257175</xdr:colOff>
      <xdr:row>0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28575</xdr:rowOff>
    </xdr:from>
    <xdr:to>
      <xdr:col>10</xdr:col>
      <xdr:colOff>257175</xdr:colOff>
      <xdr:row>0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19050</xdr:rowOff>
    </xdr:from>
    <xdr:to>
      <xdr:col>8</xdr:col>
      <xdr:colOff>257175</xdr:colOff>
      <xdr:row>0</xdr:row>
      <xdr:rowOff>171450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28575</xdr:rowOff>
    </xdr:from>
    <xdr:to>
      <xdr:col>4</xdr:col>
      <xdr:colOff>276225</xdr:colOff>
      <xdr:row>0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57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28575</xdr:rowOff>
    </xdr:from>
    <xdr:to>
      <xdr:col>7</xdr:col>
      <xdr:colOff>247650</xdr:colOff>
      <xdr:row>0</xdr:row>
      <xdr:rowOff>171450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9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28575</xdr:rowOff>
    </xdr:from>
    <xdr:to>
      <xdr:col>2</xdr:col>
      <xdr:colOff>266700</xdr:colOff>
      <xdr:row>0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95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28575</xdr:rowOff>
    </xdr:from>
    <xdr:to>
      <xdr:col>5</xdr:col>
      <xdr:colOff>257175</xdr:colOff>
      <xdr:row>0</xdr:row>
      <xdr:rowOff>171450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0</xdr:row>
      <xdr:rowOff>28575</xdr:rowOff>
    </xdr:from>
    <xdr:to>
      <xdr:col>17</xdr:col>
      <xdr:colOff>257175</xdr:colOff>
      <xdr:row>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28575</xdr:rowOff>
    </xdr:from>
    <xdr:to>
      <xdr:col>25</xdr:col>
      <xdr:colOff>247650</xdr:colOff>
      <xdr:row>0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133350</xdr:colOff>
      <xdr:row>0</xdr:row>
      <xdr:rowOff>28575</xdr:rowOff>
    </xdr:from>
    <xdr:to>
      <xdr:col>23</xdr:col>
      <xdr:colOff>257175</xdr:colOff>
      <xdr:row>0</xdr:row>
      <xdr:rowOff>171450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6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28575</xdr:rowOff>
    </xdr:from>
    <xdr:to>
      <xdr:col>24</xdr:col>
      <xdr:colOff>257175</xdr:colOff>
      <xdr:row>0</xdr:row>
      <xdr:rowOff>171450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19050</xdr:rowOff>
    </xdr:from>
    <xdr:to>
      <xdr:col>22</xdr:col>
      <xdr:colOff>257175</xdr:colOff>
      <xdr:row>0</xdr:row>
      <xdr:rowOff>171450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0</xdr:row>
      <xdr:rowOff>28575</xdr:rowOff>
    </xdr:from>
    <xdr:to>
      <xdr:col>18</xdr:col>
      <xdr:colOff>276225</xdr:colOff>
      <xdr:row>0</xdr:row>
      <xdr:rowOff>171450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91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0</xdr:row>
      <xdr:rowOff>28575</xdr:rowOff>
    </xdr:from>
    <xdr:to>
      <xdr:col>21</xdr:col>
      <xdr:colOff>247650</xdr:colOff>
      <xdr:row>0</xdr:row>
      <xdr:rowOff>171450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28575</xdr:rowOff>
    </xdr:from>
    <xdr:to>
      <xdr:col>16</xdr:col>
      <xdr:colOff>266700</xdr:colOff>
      <xdr:row>0</xdr:row>
      <xdr:rowOff>171450</xdr:rowOff>
    </xdr:to>
    <xdr:pic>
      <xdr:nvPicPr>
        <xdr:cNvPr id="17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29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0</xdr:row>
      <xdr:rowOff>28575</xdr:rowOff>
    </xdr:from>
    <xdr:to>
      <xdr:col>19</xdr:col>
      <xdr:colOff>257175</xdr:colOff>
      <xdr:row>0</xdr:row>
      <xdr:rowOff>171450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28575</xdr:rowOff>
    </xdr:from>
    <xdr:to>
      <xdr:col>6</xdr:col>
      <xdr:colOff>257175</xdr:colOff>
      <xdr:row>0</xdr:row>
      <xdr:rowOff>171450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28575</xdr:rowOff>
    </xdr:from>
    <xdr:to>
      <xdr:col>20</xdr:col>
      <xdr:colOff>257175</xdr:colOff>
      <xdr:row>0</xdr:row>
      <xdr:rowOff>171450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0</xdr:row>
      <xdr:rowOff>28575</xdr:rowOff>
    </xdr:from>
    <xdr:to>
      <xdr:col>12</xdr:col>
      <xdr:colOff>247650</xdr:colOff>
      <xdr:row>0</xdr:row>
      <xdr:rowOff>171450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0</xdr:row>
      <xdr:rowOff>28575</xdr:rowOff>
    </xdr:from>
    <xdr:to>
      <xdr:col>26</xdr:col>
      <xdr:colOff>247650</xdr:colOff>
      <xdr:row>0</xdr:row>
      <xdr:rowOff>171450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28575</xdr:rowOff>
    </xdr:from>
    <xdr:to>
      <xdr:col>13</xdr:col>
      <xdr:colOff>266700</xdr:colOff>
      <xdr:row>0</xdr:row>
      <xdr:rowOff>171450</xdr:rowOff>
    </xdr:to>
    <xdr:pic>
      <xdr:nvPicPr>
        <xdr:cNvPr id="23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86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133350</xdr:colOff>
      <xdr:row>0</xdr:row>
      <xdr:rowOff>28575</xdr:rowOff>
    </xdr:from>
    <xdr:to>
      <xdr:col>27</xdr:col>
      <xdr:colOff>266700</xdr:colOff>
      <xdr:row>0</xdr:row>
      <xdr:rowOff>171450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20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28575</xdr:rowOff>
    </xdr:from>
    <xdr:to>
      <xdr:col>11</xdr:col>
      <xdr:colOff>257175</xdr:colOff>
      <xdr:row>0</xdr:row>
      <xdr:rowOff>171450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28575</xdr:rowOff>
    </xdr:from>
    <xdr:to>
      <xdr:col>5</xdr:col>
      <xdr:colOff>247650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19050</xdr:rowOff>
    </xdr:from>
    <xdr:to>
      <xdr:col>2</xdr:col>
      <xdr:colOff>257175</xdr:colOff>
      <xdr:row>0</xdr:row>
      <xdr:rowOff>171450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28575</xdr:rowOff>
    </xdr:from>
    <xdr:to>
      <xdr:col>7</xdr:col>
      <xdr:colOff>276225</xdr:colOff>
      <xdr:row>0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28575</xdr:rowOff>
    </xdr:from>
    <xdr:to>
      <xdr:col>3</xdr:col>
      <xdr:colOff>247650</xdr:colOff>
      <xdr:row>0</xdr:row>
      <xdr:rowOff>171450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5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28575</xdr:rowOff>
    </xdr:from>
    <xdr:to>
      <xdr:col>10</xdr:col>
      <xdr:colOff>266700</xdr:colOff>
      <xdr:row>0</xdr:row>
      <xdr:rowOff>171450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28575</xdr:rowOff>
    </xdr:from>
    <xdr:to>
      <xdr:col>9</xdr:col>
      <xdr:colOff>257175</xdr:colOff>
      <xdr:row>0</xdr:row>
      <xdr:rowOff>171450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0</xdr:row>
      <xdr:rowOff>28575</xdr:rowOff>
    </xdr:from>
    <xdr:to>
      <xdr:col>25</xdr:col>
      <xdr:colOff>257175</xdr:colOff>
      <xdr:row>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0</xdr:row>
      <xdr:rowOff>28575</xdr:rowOff>
    </xdr:from>
    <xdr:to>
      <xdr:col>19</xdr:col>
      <xdr:colOff>247650</xdr:colOff>
      <xdr:row>0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0</xdr:row>
      <xdr:rowOff>28575</xdr:rowOff>
    </xdr:from>
    <xdr:to>
      <xdr:col>18</xdr:col>
      <xdr:colOff>257175</xdr:colOff>
      <xdr:row>0</xdr:row>
      <xdr:rowOff>171450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19050</xdr:rowOff>
    </xdr:from>
    <xdr:to>
      <xdr:col>16</xdr:col>
      <xdr:colOff>257175</xdr:colOff>
      <xdr:row>0</xdr:row>
      <xdr:rowOff>171450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0</xdr:row>
      <xdr:rowOff>28575</xdr:rowOff>
    </xdr:from>
    <xdr:to>
      <xdr:col>21</xdr:col>
      <xdr:colOff>276225</xdr:colOff>
      <xdr:row>0</xdr:row>
      <xdr:rowOff>171450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34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0</xdr:row>
      <xdr:rowOff>28575</xdr:rowOff>
    </xdr:from>
    <xdr:to>
      <xdr:col>17</xdr:col>
      <xdr:colOff>247650</xdr:colOff>
      <xdr:row>0</xdr:row>
      <xdr:rowOff>171450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9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0</xdr:row>
      <xdr:rowOff>28575</xdr:rowOff>
    </xdr:from>
    <xdr:to>
      <xdr:col>24</xdr:col>
      <xdr:colOff>266700</xdr:colOff>
      <xdr:row>0</xdr:row>
      <xdr:rowOff>171450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77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0</xdr:row>
      <xdr:rowOff>28575</xdr:rowOff>
    </xdr:from>
    <xdr:to>
      <xdr:col>23</xdr:col>
      <xdr:colOff>257175</xdr:colOff>
      <xdr:row>0</xdr:row>
      <xdr:rowOff>171450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28575</xdr:rowOff>
    </xdr:from>
    <xdr:to>
      <xdr:col>22</xdr:col>
      <xdr:colOff>257175</xdr:colOff>
      <xdr:row>0</xdr:row>
      <xdr:rowOff>171450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6</xdr:col>
      <xdr:colOff>257175</xdr:colOff>
      <xdr:row>0</xdr:row>
      <xdr:rowOff>171450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28575</xdr:rowOff>
    </xdr:from>
    <xdr:to>
      <xdr:col>20</xdr:col>
      <xdr:colOff>257175</xdr:colOff>
      <xdr:row>0</xdr:row>
      <xdr:rowOff>171450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63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28575</xdr:rowOff>
    </xdr:from>
    <xdr:to>
      <xdr:col>12</xdr:col>
      <xdr:colOff>266700</xdr:colOff>
      <xdr:row>0</xdr:row>
      <xdr:rowOff>171450</xdr:rowOff>
    </xdr:to>
    <xdr:pic>
      <xdr:nvPicPr>
        <xdr:cNvPr id="21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05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133350</xdr:colOff>
      <xdr:row>0</xdr:row>
      <xdr:rowOff>28575</xdr:rowOff>
    </xdr:from>
    <xdr:to>
      <xdr:col>26</xdr:col>
      <xdr:colOff>266700</xdr:colOff>
      <xdr:row>0</xdr:row>
      <xdr:rowOff>171450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39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28575</xdr:rowOff>
    </xdr:from>
    <xdr:to>
      <xdr:col>7</xdr:col>
      <xdr:colOff>257175</xdr:colOff>
      <xdr:row>0</xdr:row>
      <xdr:rowOff>171450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28575</xdr:rowOff>
    </xdr:from>
    <xdr:to>
      <xdr:col>3</xdr:col>
      <xdr:colOff>247650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19050</xdr:rowOff>
    </xdr:from>
    <xdr:to>
      <xdr:col>5</xdr:col>
      <xdr:colOff>257175</xdr:colOff>
      <xdr:row>0</xdr:row>
      <xdr:rowOff>171450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28575</xdr:rowOff>
    </xdr:from>
    <xdr:to>
      <xdr:col>8</xdr:col>
      <xdr:colOff>276225</xdr:colOff>
      <xdr:row>0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81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28575</xdr:rowOff>
    </xdr:from>
    <xdr:to>
      <xdr:col>2</xdr:col>
      <xdr:colOff>247650</xdr:colOff>
      <xdr:row>0</xdr:row>
      <xdr:rowOff>171450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4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28575</xdr:rowOff>
    </xdr:from>
    <xdr:to>
      <xdr:col>11</xdr:col>
      <xdr:colOff>266700</xdr:colOff>
      <xdr:row>0</xdr:row>
      <xdr:rowOff>171450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24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28575</xdr:rowOff>
    </xdr:from>
    <xdr:to>
      <xdr:col>10</xdr:col>
      <xdr:colOff>257175</xdr:colOff>
      <xdr:row>0</xdr:row>
      <xdr:rowOff>171450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3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28575</xdr:rowOff>
    </xdr:from>
    <xdr:to>
      <xdr:col>9</xdr:col>
      <xdr:colOff>257175</xdr:colOff>
      <xdr:row>0</xdr:row>
      <xdr:rowOff>171450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72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0</xdr:row>
      <xdr:rowOff>28575</xdr:rowOff>
    </xdr:from>
    <xdr:to>
      <xdr:col>21</xdr:col>
      <xdr:colOff>257175</xdr:colOff>
      <xdr:row>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0</xdr:row>
      <xdr:rowOff>28575</xdr:rowOff>
    </xdr:from>
    <xdr:to>
      <xdr:col>17</xdr:col>
      <xdr:colOff>247650</xdr:colOff>
      <xdr:row>0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0</xdr:row>
      <xdr:rowOff>28575</xdr:rowOff>
    </xdr:from>
    <xdr:to>
      <xdr:col>18</xdr:col>
      <xdr:colOff>257175</xdr:colOff>
      <xdr:row>0</xdr:row>
      <xdr:rowOff>171450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0</xdr:row>
      <xdr:rowOff>19050</xdr:rowOff>
    </xdr:from>
    <xdr:to>
      <xdr:col>19</xdr:col>
      <xdr:colOff>257175</xdr:colOff>
      <xdr:row>0</xdr:row>
      <xdr:rowOff>171450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133350</xdr:colOff>
      <xdr:row>0</xdr:row>
      <xdr:rowOff>28575</xdr:rowOff>
    </xdr:from>
    <xdr:to>
      <xdr:col>22</xdr:col>
      <xdr:colOff>276225</xdr:colOff>
      <xdr:row>0</xdr:row>
      <xdr:rowOff>171450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15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28575</xdr:rowOff>
    </xdr:from>
    <xdr:to>
      <xdr:col>16</xdr:col>
      <xdr:colOff>247650</xdr:colOff>
      <xdr:row>0</xdr:row>
      <xdr:rowOff>171450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0</xdr:row>
      <xdr:rowOff>28575</xdr:rowOff>
    </xdr:from>
    <xdr:to>
      <xdr:col>25</xdr:col>
      <xdr:colOff>266700</xdr:colOff>
      <xdr:row>0</xdr:row>
      <xdr:rowOff>171450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58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28575</xdr:rowOff>
    </xdr:from>
    <xdr:to>
      <xdr:col>24</xdr:col>
      <xdr:colOff>257175</xdr:colOff>
      <xdr:row>0</xdr:row>
      <xdr:rowOff>171450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0</xdr:row>
      <xdr:rowOff>28575</xdr:rowOff>
    </xdr:from>
    <xdr:to>
      <xdr:col>23</xdr:col>
      <xdr:colOff>257175</xdr:colOff>
      <xdr:row>0</xdr:row>
      <xdr:rowOff>171450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6</xdr:col>
      <xdr:colOff>257175</xdr:colOff>
      <xdr:row>0</xdr:row>
      <xdr:rowOff>171450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28575</xdr:rowOff>
    </xdr:from>
    <xdr:to>
      <xdr:col>20</xdr:col>
      <xdr:colOff>257175</xdr:colOff>
      <xdr:row>0</xdr:row>
      <xdr:rowOff>171450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28575</xdr:rowOff>
    </xdr:from>
    <xdr:to>
      <xdr:col>12</xdr:col>
      <xdr:colOff>257175</xdr:colOff>
      <xdr:row>0</xdr:row>
      <xdr:rowOff>171450</xdr:rowOff>
    </xdr:to>
    <xdr:pic>
      <xdr:nvPicPr>
        <xdr:cNvPr id="2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152400</xdr:colOff>
      <xdr:row>0</xdr:row>
      <xdr:rowOff>28575</xdr:rowOff>
    </xdr:from>
    <xdr:to>
      <xdr:col>26</xdr:col>
      <xdr:colOff>257175</xdr:colOff>
      <xdr:row>0</xdr:row>
      <xdr:rowOff>171450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28575</xdr:rowOff>
    </xdr:from>
    <xdr:to>
      <xdr:col>10</xdr:col>
      <xdr:colOff>257175</xdr:colOff>
      <xdr:row>0</xdr:row>
      <xdr:rowOff>171450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28575</xdr:rowOff>
    </xdr:from>
    <xdr:to>
      <xdr:col>3</xdr:col>
      <xdr:colOff>247650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28575</xdr:rowOff>
    </xdr:from>
    <xdr:to>
      <xdr:col>2</xdr:col>
      <xdr:colOff>257175</xdr:colOff>
      <xdr:row>0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28575</xdr:rowOff>
    </xdr:from>
    <xdr:to>
      <xdr:col>5</xdr:col>
      <xdr:colOff>257175</xdr:colOff>
      <xdr:row>0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28575</xdr:rowOff>
    </xdr:from>
    <xdr:to>
      <xdr:col>11</xdr:col>
      <xdr:colOff>276225</xdr:colOff>
      <xdr:row>0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28575</xdr:rowOff>
    </xdr:from>
    <xdr:to>
      <xdr:col>4</xdr:col>
      <xdr:colOff>247650</xdr:colOff>
      <xdr:row>0</xdr:row>
      <xdr:rowOff>171450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0</xdr:row>
      <xdr:rowOff>28575</xdr:rowOff>
    </xdr:from>
    <xdr:to>
      <xdr:col>9</xdr:col>
      <xdr:colOff>266700</xdr:colOff>
      <xdr:row>0</xdr:row>
      <xdr:rowOff>171450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62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28575</xdr:rowOff>
    </xdr:from>
    <xdr:to>
      <xdr:col>7</xdr:col>
      <xdr:colOff>257175</xdr:colOff>
      <xdr:row>0</xdr:row>
      <xdr:rowOff>171450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152400</xdr:colOff>
      <xdr:row>0</xdr:row>
      <xdr:rowOff>28575</xdr:rowOff>
    </xdr:from>
    <xdr:to>
      <xdr:col>24</xdr:col>
      <xdr:colOff>257175</xdr:colOff>
      <xdr:row>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0</xdr:row>
      <xdr:rowOff>28575</xdr:rowOff>
    </xdr:from>
    <xdr:to>
      <xdr:col>17</xdr:col>
      <xdr:colOff>247650</xdr:colOff>
      <xdr:row>0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28575</xdr:rowOff>
    </xdr:from>
    <xdr:to>
      <xdr:col>16</xdr:col>
      <xdr:colOff>257175</xdr:colOff>
      <xdr:row>0</xdr:row>
      <xdr:rowOff>171450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0</xdr:row>
      <xdr:rowOff>28575</xdr:rowOff>
    </xdr:from>
    <xdr:to>
      <xdr:col>19</xdr:col>
      <xdr:colOff>257175</xdr:colOff>
      <xdr:row>0</xdr:row>
      <xdr:rowOff>171450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0</xdr:row>
      <xdr:rowOff>28575</xdr:rowOff>
    </xdr:from>
    <xdr:to>
      <xdr:col>25</xdr:col>
      <xdr:colOff>276225</xdr:colOff>
      <xdr:row>0</xdr:row>
      <xdr:rowOff>171450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58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0</xdr:row>
      <xdr:rowOff>28575</xdr:rowOff>
    </xdr:from>
    <xdr:to>
      <xdr:col>18</xdr:col>
      <xdr:colOff>247650</xdr:colOff>
      <xdr:row>0</xdr:row>
      <xdr:rowOff>171450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10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133350</xdr:colOff>
      <xdr:row>0</xdr:row>
      <xdr:rowOff>28575</xdr:rowOff>
    </xdr:from>
    <xdr:to>
      <xdr:col>23</xdr:col>
      <xdr:colOff>266700</xdr:colOff>
      <xdr:row>0</xdr:row>
      <xdr:rowOff>171450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96475" y="28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28575</xdr:rowOff>
    </xdr:from>
    <xdr:to>
      <xdr:col>22</xdr:col>
      <xdr:colOff>257175</xdr:colOff>
      <xdr:row>0</xdr:row>
      <xdr:rowOff>171450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28575</xdr:rowOff>
    </xdr:from>
    <xdr:to>
      <xdr:col>21</xdr:col>
      <xdr:colOff>257175</xdr:colOff>
      <xdr:row>0</xdr:row>
      <xdr:rowOff>171450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28575</xdr:rowOff>
    </xdr:from>
    <xdr:to>
      <xdr:col>6</xdr:col>
      <xdr:colOff>276225</xdr:colOff>
      <xdr:row>0</xdr:row>
      <xdr:rowOff>171450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28575</xdr:rowOff>
    </xdr:from>
    <xdr:to>
      <xdr:col>20</xdr:col>
      <xdr:colOff>276225</xdr:colOff>
      <xdr:row>0</xdr:row>
      <xdr:rowOff>171450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28575</xdr:rowOff>
    </xdr:from>
    <xdr:to>
      <xdr:col>13</xdr:col>
      <xdr:colOff>276225</xdr:colOff>
      <xdr:row>0</xdr:row>
      <xdr:rowOff>171450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86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133350</xdr:colOff>
      <xdr:row>0</xdr:row>
      <xdr:rowOff>28575</xdr:rowOff>
    </xdr:from>
    <xdr:to>
      <xdr:col>27</xdr:col>
      <xdr:colOff>276225</xdr:colOff>
      <xdr:row>0</xdr:row>
      <xdr:rowOff>171450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20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9.5" customHeight="1"/>
  <cols>
    <col min="1" max="1" width="15.7109375" style="45" customWidth="1"/>
    <col min="2" max="2" width="35.7109375" style="123" customWidth="1"/>
    <col min="3" max="3" width="20.7109375" style="40" customWidth="1"/>
    <col min="4" max="5" width="10.7109375" style="11" customWidth="1"/>
    <col min="6" max="6" width="20.7109375" style="28" customWidth="1"/>
    <col min="7" max="7" width="35.7109375" style="126" customWidth="1"/>
    <col min="8" max="8" width="15.7109375" style="36" customWidth="1"/>
    <col min="9" max="12" width="9.140625" style="10" customWidth="1"/>
    <col min="13" max="13" width="20.7109375" style="28" customWidth="1"/>
    <col min="14" max="14" width="10.7109375" style="28" customWidth="1"/>
    <col min="15" max="15" width="9.140625" style="10" customWidth="1"/>
    <col min="16" max="16" width="20.7109375" style="28" customWidth="1"/>
    <col min="17" max="17" width="10.7109375" style="28" customWidth="1"/>
    <col min="18" max="18" width="9.140625" style="10" customWidth="1"/>
    <col min="19" max="19" width="20.7109375" style="28" customWidth="1"/>
    <col min="20" max="20" width="10.7109375" style="28" customWidth="1"/>
    <col min="21" max="22" width="9.140625" style="10" customWidth="1"/>
    <col min="23" max="16384" width="9.140625" style="2" customWidth="1"/>
  </cols>
  <sheetData>
    <row r="1" spans="1:22" s="82" customFormat="1" ht="39.75" customHeight="1">
      <c r="A1" s="77" t="s">
        <v>0</v>
      </c>
      <c r="B1" s="78" t="s">
        <v>1</v>
      </c>
      <c r="C1" s="79"/>
      <c r="D1" s="172" t="s">
        <v>36</v>
      </c>
      <c r="E1" s="172"/>
      <c r="F1" s="79"/>
      <c r="G1" s="80" t="s">
        <v>1</v>
      </c>
      <c r="H1" s="81" t="s">
        <v>0</v>
      </c>
      <c r="I1" s="173" t="s">
        <v>2</v>
      </c>
      <c r="J1" s="173"/>
      <c r="K1" s="174" t="s">
        <v>3</v>
      </c>
      <c r="L1" s="174"/>
      <c r="M1" s="166" t="s">
        <v>5</v>
      </c>
      <c r="N1" s="167"/>
      <c r="O1" s="168"/>
      <c r="P1" s="169" t="s">
        <v>6</v>
      </c>
      <c r="Q1" s="170"/>
      <c r="R1" s="171"/>
      <c r="S1" s="165" t="s">
        <v>4</v>
      </c>
      <c r="T1" s="165"/>
      <c r="U1" s="165"/>
      <c r="V1" s="165"/>
    </row>
    <row r="2" spans="1:22" ht="19.5" customHeight="1">
      <c r="A2" s="83"/>
      <c r="B2" s="122"/>
      <c r="C2" s="163" t="s">
        <v>35</v>
      </c>
      <c r="D2" s="163"/>
      <c r="E2" s="163"/>
      <c r="F2" s="163"/>
      <c r="G2" s="125"/>
      <c r="H2" s="86"/>
      <c r="K2" s="4" t="s">
        <v>7</v>
      </c>
      <c r="L2" s="4" t="s">
        <v>8</v>
      </c>
      <c r="M2" s="6" t="s">
        <v>9</v>
      </c>
      <c r="N2" s="7" t="s">
        <v>10</v>
      </c>
      <c r="O2" s="8" t="s">
        <v>11</v>
      </c>
      <c r="P2" s="6" t="s">
        <v>9</v>
      </c>
      <c r="Q2" s="7" t="s">
        <v>10</v>
      </c>
      <c r="R2" s="8" t="s">
        <v>6</v>
      </c>
      <c r="S2" s="5" t="s">
        <v>9</v>
      </c>
      <c r="T2" s="5" t="s">
        <v>10</v>
      </c>
      <c r="U2" s="29"/>
      <c r="V2" s="29"/>
    </row>
    <row r="3" spans="2:22" ht="19.5" customHeight="1">
      <c r="B3" s="123" t="s">
        <v>273</v>
      </c>
      <c r="C3" s="131" t="s">
        <v>86</v>
      </c>
      <c r="D3" s="127">
        <v>2</v>
      </c>
      <c r="E3" s="127">
        <v>0</v>
      </c>
      <c r="F3" s="114" t="s">
        <v>80</v>
      </c>
      <c r="I3" s="10">
        <v>2</v>
      </c>
      <c r="J3" s="10">
        <v>0</v>
      </c>
      <c r="K3" s="31"/>
      <c r="L3" s="31"/>
      <c r="M3" s="35"/>
      <c r="N3" s="38"/>
      <c r="O3" s="39"/>
      <c r="P3" s="35"/>
      <c r="Q3" s="38"/>
      <c r="R3" s="39"/>
      <c r="S3" s="33"/>
      <c r="T3" s="30"/>
      <c r="U3" s="34"/>
      <c r="V3" s="34"/>
    </row>
    <row r="4" spans="2:22" ht="19.5" customHeight="1">
      <c r="B4" s="123" t="s">
        <v>274</v>
      </c>
      <c r="C4" s="131" t="s">
        <v>81</v>
      </c>
      <c r="D4" s="127">
        <v>2</v>
      </c>
      <c r="E4" s="127">
        <v>2</v>
      </c>
      <c r="F4" s="114" t="s">
        <v>87</v>
      </c>
      <c r="G4" s="126" t="s">
        <v>275</v>
      </c>
      <c r="I4" s="10">
        <v>0</v>
      </c>
      <c r="J4" s="10">
        <v>0</v>
      </c>
      <c r="K4" s="31"/>
      <c r="L4" s="31"/>
      <c r="M4" s="35"/>
      <c r="N4" s="38"/>
      <c r="O4" s="39"/>
      <c r="P4" s="35"/>
      <c r="Q4" s="38"/>
      <c r="R4" s="39"/>
      <c r="S4" s="35"/>
      <c r="T4" s="30"/>
      <c r="U4" s="34"/>
      <c r="V4" s="34"/>
    </row>
    <row r="5" spans="2:22" ht="19.5" customHeight="1">
      <c r="B5" s="123" t="s">
        <v>281</v>
      </c>
      <c r="C5" s="131" t="s">
        <v>82</v>
      </c>
      <c r="D5" s="132">
        <v>3</v>
      </c>
      <c r="E5" s="132">
        <v>0</v>
      </c>
      <c r="F5" s="114" t="s">
        <v>84</v>
      </c>
      <c r="H5" s="36" t="s">
        <v>279</v>
      </c>
      <c r="I5" s="10">
        <v>2</v>
      </c>
      <c r="J5" s="10">
        <v>0</v>
      </c>
      <c r="K5" s="31"/>
      <c r="L5" s="31"/>
      <c r="M5" s="35"/>
      <c r="N5" s="38"/>
      <c r="O5" s="39"/>
      <c r="P5" s="35"/>
      <c r="Q5" s="38"/>
      <c r="R5" s="39"/>
      <c r="S5" s="35"/>
      <c r="T5" s="30"/>
      <c r="U5" s="34"/>
      <c r="V5" s="34"/>
    </row>
    <row r="6" spans="3:22" ht="19.5" customHeight="1">
      <c r="C6" s="43"/>
      <c r="D6" s="132"/>
      <c r="E6" s="132"/>
      <c r="F6" s="51"/>
      <c r="K6" s="31"/>
      <c r="L6" s="31"/>
      <c r="M6" s="35"/>
      <c r="N6" s="38"/>
      <c r="O6" s="39"/>
      <c r="P6" s="35"/>
      <c r="Q6" s="38"/>
      <c r="R6" s="39"/>
      <c r="S6" s="35"/>
      <c r="T6" s="30"/>
      <c r="U6" s="34"/>
      <c r="V6" s="34"/>
    </row>
    <row r="7" spans="1:22" ht="19.5" customHeight="1">
      <c r="A7" s="45" t="s">
        <v>283</v>
      </c>
      <c r="B7" s="123" t="s">
        <v>282</v>
      </c>
      <c r="C7" s="131" t="s">
        <v>85</v>
      </c>
      <c r="D7" s="132">
        <v>1</v>
      </c>
      <c r="E7" s="132">
        <v>2</v>
      </c>
      <c r="F7" s="114" t="s">
        <v>88</v>
      </c>
      <c r="G7" s="126" t="s">
        <v>284</v>
      </c>
      <c r="I7" s="10">
        <v>0</v>
      </c>
      <c r="J7" s="10">
        <v>1</v>
      </c>
      <c r="K7" s="31"/>
      <c r="L7" s="31"/>
      <c r="M7" s="35"/>
      <c r="N7" s="38"/>
      <c r="O7" s="39"/>
      <c r="P7" s="35"/>
      <c r="Q7" s="38"/>
      <c r="R7" s="39"/>
      <c r="S7" s="35"/>
      <c r="T7" s="30"/>
      <c r="U7" s="34"/>
      <c r="V7" s="34"/>
    </row>
    <row r="8" spans="2:19" ht="19.5" customHeight="1">
      <c r="B8" s="123" t="s">
        <v>276</v>
      </c>
      <c r="C8" s="131" t="s">
        <v>83</v>
      </c>
      <c r="D8" s="127">
        <v>1</v>
      </c>
      <c r="E8" s="127">
        <v>3</v>
      </c>
      <c r="F8" s="114" t="s">
        <v>86</v>
      </c>
      <c r="G8" s="126" t="s">
        <v>277</v>
      </c>
      <c r="I8" s="10">
        <v>1</v>
      </c>
      <c r="J8" s="10">
        <v>3</v>
      </c>
      <c r="K8" s="31"/>
      <c r="L8" s="31"/>
      <c r="M8" s="35"/>
      <c r="N8" s="38"/>
      <c r="O8" s="39"/>
      <c r="P8" s="35"/>
      <c r="Q8" s="38"/>
      <c r="R8" s="39"/>
      <c r="S8" s="32"/>
    </row>
    <row r="9" spans="1:22" ht="19.5" customHeight="1">
      <c r="A9" s="45" t="s">
        <v>280</v>
      </c>
      <c r="B9" s="123" t="s">
        <v>278</v>
      </c>
      <c r="C9" s="131" t="s">
        <v>79</v>
      </c>
      <c r="D9" s="127">
        <v>5</v>
      </c>
      <c r="E9" s="127">
        <v>0</v>
      </c>
      <c r="F9" s="114" t="s">
        <v>81</v>
      </c>
      <c r="I9" s="10">
        <v>3</v>
      </c>
      <c r="J9" s="10">
        <v>0</v>
      </c>
      <c r="K9" s="31"/>
      <c r="L9" s="31"/>
      <c r="M9" s="35"/>
      <c r="N9" s="38"/>
      <c r="O9" s="39"/>
      <c r="P9" s="35"/>
      <c r="Q9" s="38"/>
      <c r="R9" s="39"/>
      <c r="S9" s="30"/>
      <c r="T9" s="30"/>
      <c r="U9" s="34"/>
      <c r="V9" s="34"/>
    </row>
    <row r="10" spans="4:18" ht="19.5" customHeight="1">
      <c r="D10" s="127"/>
      <c r="E10" s="127"/>
      <c r="K10" s="31"/>
      <c r="L10" s="31"/>
      <c r="M10" s="35"/>
      <c r="N10" s="38"/>
      <c r="O10" s="39"/>
      <c r="P10" s="35"/>
      <c r="Q10" s="38"/>
      <c r="R10" s="39"/>
    </row>
    <row r="11" spans="2:22" ht="19.5" customHeight="1">
      <c r="B11" s="123" t="s">
        <v>287</v>
      </c>
      <c r="C11" s="131" t="s">
        <v>88</v>
      </c>
      <c r="D11" s="132">
        <v>2</v>
      </c>
      <c r="E11" s="132">
        <v>2</v>
      </c>
      <c r="F11" s="114" t="s">
        <v>87</v>
      </c>
      <c r="G11" s="126" t="s">
        <v>288</v>
      </c>
      <c r="H11" s="36" t="s">
        <v>289</v>
      </c>
      <c r="I11" s="10">
        <v>0</v>
      </c>
      <c r="J11" s="10">
        <v>1</v>
      </c>
      <c r="K11" s="31"/>
      <c r="L11" s="31"/>
      <c r="M11" s="35"/>
      <c r="N11" s="38"/>
      <c r="O11" s="39"/>
      <c r="P11" s="35"/>
      <c r="Q11" s="38"/>
      <c r="R11" s="39"/>
      <c r="S11" s="35"/>
      <c r="T11" s="30"/>
      <c r="U11" s="34"/>
      <c r="V11" s="34"/>
    </row>
    <row r="12" spans="2:18" ht="19.5" customHeight="1">
      <c r="B12" s="123" t="s">
        <v>285</v>
      </c>
      <c r="C12" s="131" t="s">
        <v>86</v>
      </c>
      <c r="D12" s="127">
        <v>3</v>
      </c>
      <c r="E12" s="127">
        <v>2</v>
      </c>
      <c r="F12" s="114" t="s">
        <v>82</v>
      </c>
      <c r="G12" s="126" t="s">
        <v>286</v>
      </c>
      <c r="I12" s="10">
        <v>2</v>
      </c>
      <c r="J12" s="10">
        <v>1</v>
      </c>
      <c r="K12" s="31"/>
      <c r="L12" s="31"/>
      <c r="M12" s="35"/>
      <c r="N12" s="38"/>
      <c r="O12" s="39"/>
      <c r="P12" s="35"/>
      <c r="Q12" s="38"/>
      <c r="R12" s="39"/>
    </row>
    <row r="13" spans="1:18" ht="19.5" customHeight="1">
      <c r="A13" s="45" t="s">
        <v>294</v>
      </c>
      <c r="B13" s="123" t="s">
        <v>292</v>
      </c>
      <c r="C13" s="131" t="s">
        <v>84</v>
      </c>
      <c r="D13" s="132">
        <v>1</v>
      </c>
      <c r="E13" s="132">
        <v>5</v>
      </c>
      <c r="F13" s="114" t="s">
        <v>80</v>
      </c>
      <c r="G13" s="126" t="s">
        <v>293</v>
      </c>
      <c r="H13" s="36" t="s">
        <v>295</v>
      </c>
      <c r="I13" s="10">
        <v>0</v>
      </c>
      <c r="J13" s="10">
        <v>2</v>
      </c>
      <c r="K13" s="31"/>
      <c r="L13" s="31"/>
      <c r="M13" s="35"/>
      <c r="N13" s="38"/>
      <c r="O13" s="39"/>
      <c r="P13" s="35"/>
      <c r="Q13" s="38"/>
      <c r="R13" s="39"/>
    </row>
    <row r="14" spans="4:22" ht="19.5" customHeight="1">
      <c r="D14" s="127"/>
      <c r="E14" s="127"/>
      <c r="K14" s="31"/>
      <c r="L14" s="31"/>
      <c r="M14" s="35"/>
      <c r="N14" s="38"/>
      <c r="O14" s="39"/>
      <c r="P14" s="35"/>
      <c r="Q14" s="38"/>
      <c r="R14" s="39"/>
      <c r="S14" s="35"/>
      <c r="T14" s="30"/>
      <c r="U14" s="34"/>
      <c r="V14" s="34"/>
    </row>
    <row r="15" spans="2:18" ht="19.5" customHeight="1">
      <c r="B15" s="124" t="s">
        <v>290</v>
      </c>
      <c r="C15" s="131" t="s">
        <v>87</v>
      </c>
      <c r="D15" s="127">
        <v>1</v>
      </c>
      <c r="E15" s="127">
        <v>4</v>
      </c>
      <c r="F15" s="114" t="s">
        <v>79</v>
      </c>
      <c r="G15" s="126" t="s">
        <v>291</v>
      </c>
      <c r="H15" s="44"/>
      <c r="I15" s="10">
        <v>1</v>
      </c>
      <c r="J15" s="10">
        <v>3</v>
      </c>
      <c r="K15" s="31"/>
      <c r="L15" s="31"/>
      <c r="M15" s="35"/>
      <c r="N15" s="38"/>
      <c r="O15" s="39"/>
      <c r="P15" s="35"/>
      <c r="Q15" s="38"/>
      <c r="R15" s="39"/>
    </row>
    <row r="16" spans="2:18" ht="19.5" customHeight="1">
      <c r="B16" s="123" t="s">
        <v>296</v>
      </c>
      <c r="C16" s="131" t="s">
        <v>80</v>
      </c>
      <c r="D16" s="127">
        <v>1</v>
      </c>
      <c r="E16" s="127">
        <v>3</v>
      </c>
      <c r="F16" s="114" t="s">
        <v>83</v>
      </c>
      <c r="G16" s="126" t="s">
        <v>297</v>
      </c>
      <c r="I16" s="10">
        <v>1</v>
      </c>
      <c r="J16" s="10">
        <v>2</v>
      </c>
      <c r="K16" s="31"/>
      <c r="L16" s="31"/>
      <c r="M16" s="35"/>
      <c r="N16" s="38"/>
      <c r="O16" s="39"/>
      <c r="P16" s="35"/>
      <c r="Q16" s="38"/>
      <c r="R16" s="39"/>
    </row>
    <row r="17" spans="2:22" ht="19.5" customHeight="1">
      <c r="B17" s="123" t="s">
        <v>298</v>
      </c>
      <c r="C17" s="131" t="s">
        <v>81</v>
      </c>
      <c r="D17" s="127">
        <v>3</v>
      </c>
      <c r="E17" s="127">
        <v>0</v>
      </c>
      <c r="F17" s="114" t="s">
        <v>85</v>
      </c>
      <c r="H17" s="36" t="s">
        <v>299</v>
      </c>
      <c r="I17" s="10">
        <v>2</v>
      </c>
      <c r="J17" s="10">
        <v>0</v>
      </c>
      <c r="K17" s="31"/>
      <c r="L17" s="31"/>
      <c r="M17" s="35"/>
      <c r="N17" s="38"/>
      <c r="O17" s="39"/>
      <c r="P17" s="35"/>
      <c r="Q17" s="38"/>
      <c r="R17" s="39"/>
      <c r="S17" s="35"/>
      <c r="T17" s="30"/>
      <c r="U17" s="34"/>
      <c r="V17" s="34"/>
    </row>
    <row r="18" spans="3:18" ht="19.5" customHeight="1">
      <c r="C18" s="69"/>
      <c r="D18" s="127"/>
      <c r="E18" s="127"/>
      <c r="F18" s="70"/>
      <c r="K18" s="31"/>
      <c r="L18" s="31"/>
      <c r="M18" s="35"/>
      <c r="N18" s="38"/>
      <c r="O18" s="39"/>
      <c r="P18" s="35"/>
      <c r="Q18" s="38"/>
      <c r="R18" s="39"/>
    </row>
    <row r="19" spans="1:22" ht="19.5" customHeight="1">
      <c r="A19" s="45" t="s">
        <v>301</v>
      </c>
      <c r="C19" s="131" t="s">
        <v>84</v>
      </c>
      <c r="D19" s="127">
        <v>0</v>
      </c>
      <c r="E19" s="127">
        <v>7</v>
      </c>
      <c r="F19" s="114" t="s">
        <v>86</v>
      </c>
      <c r="G19" s="126" t="s">
        <v>300</v>
      </c>
      <c r="I19" s="10">
        <v>0</v>
      </c>
      <c r="J19" s="10">
        <v>4</v>
      </c>
      <c r="K19" s="31"/>
      <c r="L19" s="31"/>
      <c r="M19" s="35"/>
      <c r="N19" s="38"/>
      <c r="O19" s="39"/>
      <c r="P19" s="35"/>
      <c r="Q19" s="38"/>
      <c r="R19" s="39"/>
      <c r="S19" s="33"/>
      <c r="T19" s="30"/>
      <c r="U19" s="34"/>
      <c r="V19" s="34"/>
    </row>
    <row r="20" spans="2:22" ht="19.5" customHeight="1">
      <c r="B20" s="123" t="s">
        <v>302</v>
      </c>
      <c r="C20" s="131" t="s">
        <v>88</v>
      </c>
      <c r="D20" s="127">
        <v>2</v>
      </c>
      <c r="E20" s="127">
        <v>0</v>
      </c>
      <c r="F20" s="114" t="s">
        <v>81</v>
      </c>
      <c r="I20" s="10">
        <v>1</v>
      </c>
      <c r="J20" s="10">
        <v>0</v>
      </c>
      <c r="K20" s="31"/>
      <c r="L20" s="31"/>
      <c r="M20" s="35"/>
      <c r="N20" s="38"/>
      <c r="O20" s="39"/>
      <c r="P20" s="35"/>
      <c r="Q20" s="38"/>
      <c r="R20" s="39"/>
      <c r="S20" s="30"/>
      <c r="T20" s="30"/>
      <c r="U20" s="34"/>
      <c r="V20" s="34"/>
    </row>
    <row r="21" spans="1:18" ht="19.5" customHeight="1">
      <c r="A21" s="45" t="s">
        <v>306</v>
      </c>
      <c r="B21" s="123" t="s">
        <v>303</v>
      </c>
      <c r="C21" s="131" t="s">
        <v>82</v>
      </c>
      <c r="D21" s="127">
        <v>1</v>
      </c>
      <c r="E21" s="127">
        <v>4</v>
      </c>
      <c r="F21" s="114" t="s">
        <v>83</v>
      </c>
      <c r="G21" s="126" t="s">
        <v>304</v>
      </c>
      <c r="H21" s="36" t="s">
        <v>305</v>
      </c>
      <c r="I21" s="10">
        <v>1</v>
      </c>
      <c r="J21" s="10">
        <v>2</v>
      </c>
      <c r="K21" s="31"/>
      <c r="L21" s="31"/>
      <c r="M21" s="35"/>
      <c r="N21" s="38"/>
      <c r="O21" s="39"/>
      <c r="P21" s="35"/>
      <c r="Q21" s="38"/>
      <c r="R21" s="39"/>
    </row>
    <row r="22" spans="3:18" ht="19.5" customHeight="1">
      <c r="C22" s="69"/>
      <c r="D22" s="127"/>
      <c r="E22" s="127"/>
      <c r="F22" s="70"/>
      <c r="K22" s="31"/>
      <c r="L22" s="31"/>
      <c r="M22" s="35"/>
      <c r="N22" s="38"/>
      <c r="O22" s="39"/>
      <c r="P22" s="35"/>
      <c r="Q22" s="38"/>
      <c r="R22" s="39"/>
    </row>
    <row r="23" spans="2:18" ht="19.5" customHeight="1">
      <c r="B23" s="123" t="s">
        <v>309</v>
      </c>
      <c r="C23" s="131" t="s">
        <v>87</v>
      </c>
      <c r="D23" s="127">
        <v>1</v>
      </c>
      <c r="E23" s="127">
        <v>0</v>
      </c>
      <c r="F23" s="114" t="s">
        <v>85</v>
      </c>
      <c r="I23" s="10">
        <v>1</v>
      </c>
      <c r="J23" s="10">
        <v>0</v>
      </c>
      <c r="K23" s="31"/>
      <c r="L23" s="31"/>
      <c r="M23" s="35"/>
      <c r="N23" s="38"/>
      <c r="O23" s="39"/>
      <c r="P23" s="35"/>
      <c r="Q23" s="38"/>
      <c r="R23" s="39"/>
    </row>
    <row r="24" spans="2:18" ht="19.5" customHeight="1">
      <c r="B24" s="123" t="s">
        <v>310</v>
      </c>
      <c r="C24" s="131" t="s">
        <v>80</v>
      </c>
      <c r="D24" s="127">
        <v>8</v>
      </c>
      <c r="E24" s="127">
        <v>0</v>
      </c>
      <c r="F24" s="114" t="s">
        <v>82</v>
      </c>
      <c r="I24" s="10">
        <v>6</v>
      </c>
      <c r="J24" s="10">
        <v>0</v>
      </c>
      <c r="K24" s="31"/>
      <c r="L24" s="31"/>
      <c r="M24" s="35"/>
      <c r="N24" s="38"/>
      <c r="O24" s="39"/>
      <c r="P24" s="35"/>
      <c r="Q24" s="38"/>
      <c r="R24" s="39"/>
    </row>
    <row r="25" spans="2:18" ht="19.5" customHeight="1">
      <c r="B25" s="123" t="s">
        <v>307</v>
      </c>
      <c r="C25" s="131" t="s">
        <v>79</v>
      </c>
      <c r="D25" s="127">
        <v>4</v>
      </c>
      <c r="E25" s="127">
        <v>0</v>
      </c>
      <c r="F25" s="114" t="s">
        <v>88</v>
      </c>
      <c r="H25" s="36" t="s">
        <v>308</v>
      </c>
      <c r="I25" s="10">
        <v>2</v>
      </c>
      <c r="J25" s="10">
        <v>0</v>
      </c>
      <c r="K25" s="31"/>
      <c r="L25" s="31"/>
      <c r="M25" s="35"/>
      <c r="N25" s="38"/>
      <c r="O25" s="39"/>
      <c r="P25" s="35"/>
      <c r="Q25" s="38"/>
      <c r="R25" s="39"/>
    </row>
    <row r="26" spans="3:22" ht="19.5" customHeight="1">
      <c r="C26" s="69"/>
      <c r="D26" s="127"/>
      <c r="E26" s="127"/>
      <c r="F26" s="70"/>
      <c r="K26" s="31"/>
      <c r="L26" s="31"/>
      <c r="M26" s="35"/>
      <c r="N26" s="38"/>
      <c r="O26" s="39"/>
      <c r="P26" s="35"/>
      <c r="Q26" s="38"/>
      <c r="R26" s="39"/>
      <c r="S26" s="30"/>
      <c r="T26" s="30"/>
      <c r="U26" s="34"/>
      <c r="V26" s="34"/>
    </row>
    <row r="27" spans="1:18" ht="19.5" customHeight="1">
      <c r="A27" s="45" t="s">
        <v>315</v>
      </c>
      <c r="B27" s="123" t="s">
        <v>313</v>
      </c>
      <c r="C27" s="131" t="s">
        <v>83</v>
      </c>
      <c r="D27" s="127">
        <v>2</v>
      </c>
      <c r="E27" s="127">
        <v>1</v>
      </c>
      <c r="F27" s="114" t="s">
        <v>84</v>
      </c>
      <c r="G27" s="126" t="s">
        <v>314</v>
      </c>
      <c r="H27" s="36" t="s">
        <v>316</v>
      </c>
      <c r="I27" s="10">
        <v>0</v>
      </c>
      <c r="J27" s="10">
        <v>0</v>
      </c>
      <c r="K27" s="31"/>
      <c r="L27" s="31"/>
      <c r="M27" s="35"/>
      <c r="N27" s="38"/>
      <c r="O27" s="39"/>
      <c r="P27" s="35"/>
      <c r="Q27" s="38"/>
      <c r="R27" s="39"/>
    </row>
    <row r="28" spans="2:18" ht="19.5" customHeight="1">
      <c r="B28" s="123" t="s">
        <v>312</v>
      </c>
      <c r="C28" s="131" t="s">
        <v>85</v>
      </c>
      <c r="D28" s="127">
        <v>1</v>
      </c>
      <c r="E28" s="127">
        <v>7</v>
      </c>
      <c r="F28" s="114" t="s">
        <v>79</v>
      </c>
      <c r="G28" s="126" t="s">
        <v>311</v>
      </c>
      <c r="I28" s="10">
        <v>1</v>
      </c>
      <c r="J28" s="10">
        <v>5</v>
      </c>
      <c r="K28" s="31"/>
      <c r="L28" s="31"/>
      <c r="M28" s="35"/>
      <c r="N28" s="38"/>
      <c r="O28" s="39"/>
      <c r="P28" s="35"/>
      <c r="Q28" s="38"/>
      <c r="R28" s="39"/>
    </row>
    <row r="29" spans="3:20" ht="19.5" customHeight="1">
      <c r="C29" s="69"/>
      <c r="D29" s="127"/>
      <c r="E29" s="127"/>
      <c r="F29" s="70"/>
      <c r="K29" s="31"/>
      <c r="L29" s="31"/>
      <c r="M29" s="35"/>
      <c r="N29" s="38"/>
      <c r="O29" s="39"/>
      <c r="P29" s="35"/>
      <c r="Q29" s="38"/>
      <c r="R29" s="39"/>
      <c r="S29" s="70"/>
      <c r="T29" s="70"/>
    </row>
    <row r="30" spans="2:20" ht="19.5" customHeight="1">
      <c r="B30" s="123" t="s">
        <v>317</v>
      </c>
      <c r="C30" s="131" t="s">
        <v>79</v>
      </c>
      <c r="D30" s="127">
        <v>5</v>
      </c>
      <c r="E30" s="127">
        <v>1</v>
      </c>
      <c r="F30" s="114" t="s">
        <v>86</v>
      </c>
      <c r="G30" s="126" t="s">
        <v>318</v>
      </c>
      <c r="I30" s="10">
        <v>2</v>
      </c>
      <c r="J30" s="10">
        <v>0</v>
      </c>
      <c r="K30" s="31"/>
      <c r="L30" s="31"/>
      <c r="M30" s="35"/>
      <c r="N30" s="38"/>
      <c r="O30" s="39"/>
      <c r="P30" s="35"/>
      <c r="Q30" s="38"/>
      <c r="R30" s="39"/>
      <c r="S30" s="70"/>
      <c r="T30" s="70"/>
    </row>
    <row r="31" spans="2:20" ht="19.5" customHeight="1">
      <c r="B31" s="123" t="s">
        <v>319</v>
      </c>
      <c r="C31" s="131" t="s">
        <v>88</v>
      </c>
      <c r="D31" s="127">
        <v>2</v>
      </c>
      <c r="E31" s="127">
        <v>0</v>
      </c>
      <c r="F31" s="114" t="s">
        <v>83</v>
      </c>
      <c r="H31" s="36" t="s">
        <v>320</v>
      </c>
      <c r="I31" s="10">
        <v>0</v>
      </c>
      <c r="J31" s="10">
        <v>0</v>
      </c>
      <c r="K31" s="31"/>
      <c r="L31" s="31"/>
      <c r="M31" s="35"/>
      <c r="N31" s="38"/>
      <c r="O31" s="39"/>
      <c r="P31" s="35"/>
      <c r="Q31" s="38"/>
      <c r="R31" s="39"/>
      <c r="S31" s="70"/>
      <c r="T31" s="70"/>
    </row>
    <row r="32" spans="2:20" ht="19.5" customHeight="1">
      <c r="B32" s="123" t="s">
        <v>321</v>
      </c>
      <c r="C32" s="131" t="s">
        <v>87</v>
      </c>
      <c r="D32" s="127">
        <v>3</v>
      </c>
      <c r="E32" s="127">
        <v>0</v>
      </c>
      <c r="F32" s="114" t="s">
        <v>80</v>
      </c>
      <c r="I32" s="10">
        <v>2</v>
      </c>
      <c r="J32" s="10">
        <v>0</v>
      </c>
      <c r="K32" s="31"/>
      <c r="L32" s="31"/>
      <c r="M32" s="35"/>
      <c r="N32" s="38"/>
      <c r="O32" s="39"/>
      <c r="P32" s="35"/>
      <c r="Q32" s="38"/>
      <c r="R32" s="39"/>
      <c r="S32" s="70"/>
      <c r="T32" s="70"/>
    </row>
    <row r="33" spans="2:20" ht="19.5" customHeight="1">
      <c r="B33" s="123" t="s">
        <v>328</v>
      </c>
      <c r="C33" s="131" t="s">
        <v>81</v>
      </c>
      <c r="D33" s="127">
        <v>3</v>
      </c>
      <c r="E33" s="127">
        <v>1</v>
      </c>
      <c r="F33" s="114" t="s">
        <v>82</v>
      </c>
      <c r="G33" s="126" t="s">
        <v>323</v>
      </c>
      <c r="H33" s="36" t="s">
        <v>322</v>
      </c>
      <c r="I33" s="10">
        <v>2</v>
      </c>
      <c r="J33" s="10">
        <v>0</v>
      </c>
      <c r="K33" s="31"/>
      <c r="L33" s="31"/>
      <c r="M33" s="35"/>
      <c r="N33" s="38"/>
      <c r="O33" s="39"/>
      <c r="P33" s="35"/>
      <c r="Q33" s="38"/>
      <c r="R33" s="39"/>
      <c r="S33" s="70"/>
      <c r="T33" s="70"/>
    </row>
    <row r="34" spans="2:20" ht="19.5" customHeight="1">
      <c r="B34" s="123" t="s">
        <v>325</v>
      </c>
      <c r="C34" s="131" t="s">
        <v>85</v>
      </c>
      <c r="D34" s="127">
        <v>2</v>
      </c>
      <c r="E34" s="127">
        <v>2</v>
      </c>
      <c r="F34" s="114" t="s">
        <v>84</v>
      </c>
      <c r="G34" s="126" t="s">
        <v>326</v>
      </c>
      <c r="H34" s="36" t="s">
        <v>327</v>
      </c>
      <c r="I34" s="10">
        <v>0</v>
      </c>
      <c r="J34" s="10">
        <v>0</v>
      </c>
      <c r="K34" s="31"/>
      <c r="L34" s="31"/>
      <c r="M34" s="35"/>
      <c r="N34" s="38"/>
      <c r="O34" s="39"/>
      <c r="P34" s="35"/>
      <c r="Q34" s="38"/>
      <c r="R34" s="39"/>
      <c r="S34" s="70"/>
      <c r="T34" s="70"/>
    </row>
    <row r="35" spans="3:20" ht="19.5" customHeight="1">
      <c r="C35" s="162" t="s">
        <v>37</v>
      </c>
      <c r="D35" s="162"/>
      <c r="E35" s="162"/>
      <c r="F35" s="162"/>
      <c r="K35" s="31"/>
      <c r="L35" s="31"/>
      <c r="M35" s="35"/>
      <c r="N35" s="38"/>
      <c r="O35" s="39"/>
      <c r="P35" s="35"/>
      <c r="Q35" s="38"/>
      <c r="R35" s="39"/>
      <c r="S35" s="70"/>
      <c r="T35" s="70"/>
    </row>
    <row r="36" spans="2:18" ht="19.5" customHeight="1">
      <c r="B36" s="123" t="s">
        <v>331</v>
      </c>
      <c r="C36" s="131" t="s">
        <v>86</v>
      </c>
      <c r="D36" s="133">
        <v>2</v>
      </c>
      <c r="E36" s="133">
        <v>0</v>
      </c>
      <c r="F36" s="114" t="s">
        <v>81</v>
      </c>
      <c r="H36" s="36" t="s">
        <v>332</v>
      </c>
      <c r="I36" s="10">
        <v>0</v>
      </c>
      <c r="J36" s="10">
        <v>0</v>
      </c>
      <c r="K36" s="31"/>
      <c r="L36" s="31"/>
      <c r="M36" s="35"/>
      <c r="N36" s="38"/>
      <c r="O36" s="39"/>
      <c r="P36" s="35"/>
      <c r="Q36" s="38"/>
      <c r="R36" s="39"/>
    </row>
    <row r="37" spans="2:22" ht="19.5" customHeight="1">
      <c r="B37" s="123" t="s">
        <v>333</v>
      </c>
      <c r="C37" s="131" t="s">
        <v>80</v>
      </c>
      <c r="D37" s="134">
        <v>1</v>
      </c>
      <c r="E37" s="134">
        <v>4</v>
      </c>
      <c r="F37" s="114" t="s">
        <v>87</v>
      </c>
      <c r="G37" s="126" t="s">
        <v>334</v>
      </c>
      <c r="I37" s="10">
        <v>0</v>
      </c>
      <c r="J37" s="10">
        <v>1</v>
      </c>
      <c r="K37" s="31"/>
      <c r="L37" s="31"/>
      <c r="M37" s="35"/>
      <c r="N37" s="38"/>
      <c r="O37" s="39"/>
      <c r="P37" s="35"/>
      <c r="Q37" s="38"/>
      <c r="R37" s="39"/>
      <c r="S37" s="35"/>
      <c r="T37" s="30"/>
      <c r="U37" s="34"/>
      <c r="V37" s="34"/>
    </row>
    <row r="38" spans="2:22" ht="19.5" customHeight="1">
      <c r="B38" s="123" t="s">
        <v>330</v>
      </c>
      <c r="C38" s="131" t="s">
        <v>83</v>
      </c>
      <c r="D38" s="134">
        <v>1</v>
      </c>
      <c r="E38" s="134">
        <v>6</v>
      </c>
      <c r="F38" s="114" t="s">
        <v>79</v>
      </c>
      <c r="G38" s="126" t="s">
        <v>329</v>
      </c>
      <c r="I38" s="10">
        <v>0</v>
      </c>
      <c r="J38" s="10">
        <v>5</v>
      </c>
      <c r="K38" s="31"/>
      <c r="L38" s="31"/>
      <c r="M38" s="35"/>
      <c r="N38" s="38"/>
      <c r="O38" s="39"/>
      <c r="P38" s="35"/>
      <c r="Q38" s="38"/>
      <c r="R38" s="39"/>
      <c r="S38" s="30"/>
      <c r="T38" s="30"/>
      <c r="U38" s="34"/>
      <c r="V38" s="34"/>
    </row>
    <row r="39" spans="3:22" ht="19.5" customHeight="1">
      <c r="C39" s="69"/>
      <c r="D39" s="134"/>
      <c r="E39" s="134"/>
      <c r="F39" s="70"/>
      <c r="K39" s="31"/>
      <c r="L39" s="31"/>
      <c r="M39" s="35"/>
      <c r="N39" s="38"/>
      <c r="O39" s="39"/>
      <c r="P39" s="35"/>
      <c r="Q39" s="38"/>
      <c r="R39" s="39"/>
      <c r="S39" s="30"/>
      <c r="T39" s="30"/>
      <c r="U39" s="76"/>
      <c r="V39" s="76"/>
    </row>
    <row r="40" spans="2:18" ht="19.5" customHeight="1">
      <c r="B40" s="123" t="s">
        <v>341</v>
      </c>
      <c r="C40" s="153" t="s">
        <v>82</v>
      </c>
      <c r="D40" s="134">
        <v>2</v>
      </c>
      <c r="E40" s="134">
        <v>1</v>
      </c>
      <c r="F40" s="114" t="s">
        <v>85</v>
      </c>
      <c r="G40" s="126" t="s">
        <v>342</v>
      </c>
      <c r="H40" s="36" t="s">
        <v>343</v>
      </c>
      <c r="I40" s="10">
        <v>1</v>
      </c>
      <c r="J40" s="10">
        <v>1</v>
      </c>
      <c r="K40" s="31" t="s">
        <v>324</v>
      </c>
      <c r="L40" s="31"/>
      <c r="M40" s="35"/>
      <c r="N40" s="38"/>
      <c r="O40" s="39"/>
      <c r="P40" s="35"/>
      <c r="Q40" s="38"/>
      <c r="R40" s="39"/>
    </row>
    <row r="41" spans="1:18" ht="19.5" customHeight="1">
      <c r="A41" s="45" t="s">
        <v>337</v>
      </c>
      <c r="B41" s="123" t="s">
        <v>335</v>
      </c>
      <c r="C41" s="131" t="s">
        <v>84</v>
      </c>
      <c r="D41" s="134">
        <v>1</v>
      </c>
      <c r="E41" s="134">
        <v>1</v>
      </c>
      <c r="F41" s="114" t="s">
        <v>88</v>
      </c>
      <c r="G41" s="126" t="s">
        <v>336</v>
      </c>
      <c r="I41" s="10">
        <v>0</v>
      </c>
      <c r="J41" s="10">
        <v>1</v>
      </c>
      <c r="K41" s="31"/>
      <c r="L41" s="41"/>
      <c r="M41" s="35"/>
      <c r="N41" s="38"/>
      <c r="O41" s="39"/>
      <c r="P41" s="35"/>
      <c r="Q41" s="38"/>
      <c r="R41" s="39"/>
    </row>
    <row r="42" spans="2:22" ht="19.5" customHeight="1">
      <c r="B42" s="123" t="s">
        <v>339</v>
      </c>
      <c r="C42" s="131" t="s">
        <v>87</v>
      </c>
      <c r="D42" s="134">
        <v>1</v>
      </c>
      <c r="E42" s="134">
        <v>2</v>
      </c>
      <c r="F42" s="114" t="s">
        <v>86</v>
      </c>
      <c r="G42" s="126" t="s">
        <v>340</v>
      </c>
      <c r="I42" s="10">
        <v>1</v>
      </c>
      <c r="J42" s="10">
        <v>0</v>
      </c>
      <c r="K42" s="31"/>
      <c r="L42" s="31"/>
      <c r="M42" s="35"/>
      <c r="N42" s="38"/>
      <c r="O42" s="39"/>
      <c r="P42" s="35"/>
      <c r="Q42" s="38"/>
      <c r="R42" s="39"/>
      <c r="S42" s="35"/>
      <c r="T42" s="30"/>
      <c r="U42" s="34"/>
      <c r="V42" s="34"/>
    </row>
    <row r="43" spans="3:22" ht="19.5" customHeight="1">
      <c r="C43" s="162" t="s">
        <v>272</v>
      </c>
      <c r="D43" s="162"/>
      <c r="E43" s="162"/>
      <c r="F43" s="162"/>
      <c r="K43" s="31"/>
      <c r="L43" s="31"/>
      <c r="M43" s="35"/>
      <c r="N43" s="38"/>
      <c r="O43" s="39"/>
      <c r="P43" s="35"/>
      <c r="Q43" s="38"/>
      <c r="R43" s="39"/>
      <c r="S43" s="35"/>
      <c r="T43" s="30"/>
      <c r="U43" s="76"/>
      <c r="V43" s="76"/>
    </row>
    <row r="44" spans="2:22" ht="19.5" customHeight="1">
      <c r="B44" s="123" t="s">
        <v>344</v>
      </c>
      <c r="C44" s="131" t="s">
        <v>79</v>
      </c>
      <c r="D44" s="134">
        <v>4</v>
      </c>
      <c r="E44" s="134">
        <v>1</v>
      </c>
      <c r="F44" s="114" t="s">
        <v>80</v>
      </c>
      <c r="G44" s="126" t="s">
        <v>345</v>
      </c>
      <c r="I44" s="10">
        <v>1</v>
      </c>
      <c r="J44" s="10">
        <v>0</v>
      </c>
      <c r="K44" s="31"/>
      <c r="L44" s="31"/>
      <c r="M44" s="35"/>
      <c r="N44" s="38"/>
      <c r="O44" s="39"/>
      <c r="P44" s="35"/>
      <c r="Q44" s="38"/>
      <c r="R44" s="39"/>
      <c r="S44" s="35"/>
      <c r="T44" s="30"/>
      <c r="U44" s="34"/>
      <c r="V44" s="34"/>
    </row>
    <row r="45" spans="2:18" ht="19.5" customHeight="1">
      <c r="B45" s="123" t="s">
        <v>352</v>
      </c>
      <c r="C45" s="131" t="s">
        <v>85</v>
      </c>
      <c r="D45" s="134">
        <v>5</v>
      </c>
      <c r="E45" s="134">
        <v>5</v>
      </c>
      <c r="F45" s="114" t="s">
        <v>83</v>
      </c>
      <c r="G45" s="126" t="s">
        <v>353</v>
      </c>
      <c r="I45" s="10">
        <v>3</v>
      </c>
      <c r="J45" s="10">
        <v>2</v>
      </c>
      <c r="K45" s="31"/>
      <c r="L45" s="31"/>
      <c r="M45" s="35"/>
      <c r="N45" s="38"/>
      <c r="O45" s="39"/>
      <c r="P45" s="35"/>
      <c r="Q45" s="38"/>
      <c r="R45" s="39"/>
    </row>
    <row r="46" spans="2:20" ht="19.5" customHeight="1">
      <c r="B46" s="123" t="s">
        <v>346</v>
      </c>
      <c r="C46" s="131" t="s">
        <v>88</v>
      </c>
      <c r="D46" s="134">
        <v>2</v>
      </c>
      <c r="E46" s="134">
        <v>2</v>
      </c>
      <c r="F46" s="114" t="s">
        <v>82</v>
      </c>
      <c r="G46" s="126" t="s">
        <v>347</v>
      </c>
      <c r="H46" s="36" t="s">
        <v>348</v>
      </c>
      <c r="I46" s="10">
        <v>1</v>
      </c>
      <c r="J46" s="10">
        <v>2</v>
      </c>
      <c r="K46" s="31"/>
      <c r="L46" s="31"/>
      <c r="M46" s="35"/>
      <c r="N46" s="38"/>
      <c r="O46" s="39"/>
      <c r="P46" s="35"/>
      <c r="Q46" s="38"/>
      <c r="R46" s="39"/>
      <c r="S46" s="70"/>
      <c r="T46" s="70"/>
    </row>
    <row r="47" spans="3:20" ht="19.5" customHeight="1">
      <c r="C47" s="69"/>
      <c r="D47" s="134"/>
      <c r="E47" s="134"/>
      <c r="F47" s="70"/>
      <c r="K47" s="31"/>
      <c r="L47" s="31"/>
      <c r="M47" s="35"/>
      <c r="N47" s="38"/>
      <c r="O47" s="39"/>
      <c r="P47" s="35"/>
      <c r="Q47" s="38"/>
      <c r="R47" s="39"/>
      <c r="S47" s="70"/>
      <c r="T47" s="70"/>
    </row>
    <row r="48" spans="1:18" ht="19.5" customHeight="1">
      <c r="A48" s="45" t="s">
        <v>357</v>
      </c>
      <c r="B48" s="123" t="s">
        <v>355</v>
      </c>
      <c r="C48" s="131" t="s">
        <v>81</v>
      </c>
      <c r="D48" s="134">
        <v>8</v>
      </c>
      <c r="E48" s="134">
        <v>0</v>
      </c>
      <c r="F48" s="154" t="s">
        <v>84</v>
      </c>
      <c r="H48" s="36" t="s">
        <v>356</v>
      </c>
      <c r="I48" s="10">
        <v>3</v>
      </c>
      <c r="J48" s="10">
        <v>0</v>
      </c>
      <c r="K48" s="31"/>
      <c r="L48" s="31" t="s">
        <v>338</v>
      </c>
      <c r="M48" s="35"/>
      <c r="N48" s="38"/>
      <c r="O48" s="39"/>
      <c r="P48" s="35"/>
      <c r="Q48" s="38"/>
      <c r="R48" s="39"/>
    </row>
    <row r="49" spans="1:18" ht="19.5" customHeight="1">
      <c r="A49" s="45" t="s">
        <v>351</v>
      </c>
      <c r="B49" s="123" t="s">
        <v>349</v>
      </c>
      <c r="C49" s="131" t="s">
        <v>86</v>
      </c>
      <c r="D49" s="134">
        <v>1</v>
      </c>
      <c r="E49" s="134">
        <v>1</v>
      </c>
      <c r="F49" s="114" t="s">
        <v>79</v>
      </c>
      <c r="G49" s="126" t="s">
        <v>350</v>
      </c>
      <c r="I49" s="10">
        <v>0</v>
      </c>
      <c r="J49" s="10">
        <v>0</v>
      </c>
      <c r="K49" s="31"/>
      <c r="L49" s="31"/>
      <c r="M49" s="35"/>
      <c r="N49" s="38"/>
      <c r="O49" s="39"/>
      <c r="P49" s="35"/>
      <c r="Q49" s="38"/>
      <c r="R49" s="39"/>
    </row>
    <row r="50" spans="2:18" ht="19.5" customHeight="1">
      <c r="B50" s="123" t="s">
        <v>358</v>
      </c>
      <c r="C50" s="131" t="s">
        <v>80</v>
      </c>
      <c r="D50" s="134">
        <v>5</v>
      </c>
      <c r="E50" s="134">
        <v>0</v>
      </c>
      <c r="F50" s="114" t="s">
        <v>85</v>
      </c>
      <c r="I50" s="10">
        <v>2</v>
      </c>
      <c r="J50" s="10">
        <v>0</v>
      </c>
      <c r="K50" s="31"/>
      <c r="L50" s="31"/>
      <c r="M50" s="35"/>
      <c r="N50" s="38"/>
      <c r="O50" s="39"/>
      <c r="P50" s="35"/>
      <c r="Q50" s="38"/>
      <c r="R50" s="39"/>
    </row>
    <row r="51" spans="3:20" ht="19.5" customHeight="1">
      <c r="C51" s="61"/>
      <c r="D51" s="134"/>
      <c r="E51" s="134"/>
      <c r="F51" s="70"/>
      <c r="K51" s="31"/>
      <c r="L51" s="31"/>
      <c r="M51" s="35"/>
      <c r="N51" s="38"/>
      <c r="O51" s="39"/>
      <c r="P51" s="35"/>
      <c r="Q51" s="38"/>
      <c r="R51" s="39"/>
      <c r="S51" s="70"/>
      <c r="T51" s="70"/>
    </row>
    <row r="52" spans="1:18" ht="19.5" customHeight="1">
      <c r="A52" s="45" t="s">
        <v>359</v>
      </c>
      <c r="C52" s="131" t="s">
        <v>83</v>
      </c>
      <c r="D52" s="134">
        <v>0</v>
      </c>
      <c r="E52" s="134">
        <v>3</v>
      </c>
      <c r="F52" s="114" t="s">
        <v>88</v>
      </c>
      <c r="G52" s="126" t="s">
        <v>360</v>
      </c>
      <c r="I52" s="10">
        <v>0</v>
      </c>
      <c r="J52" s="10">
        <v>2</v>
      </c>
      <c r="K52" s="31"/>
      <c r="L52" s="31"/>
      <c r="M52" s="35"/>
      <c r="N52" s="38"/>
      <c r="O52" s="39"/>
      <c r="P52" s="35"/>
      <c r="Q52" s="38"/>
      <c r="R52" s="39"/>
    </row>
    <row r="53" spans="2:18" ht="19.5" customHeight="1">
      <c r="B53" s="123" t="s">
        <v>361</v>
      </c>
      <c r="C53" s="131" t="s">
        <v>82</v>
      </c>
      <c r="D53" s="134">
        <v>1</v>
      </c>
      <c r="E53" s="134">
        <v>4</v>
      </c>
      <c r="F53" s="114" t="s">
        <v>81</v>
      </c>
      <c r="G53" s="126" t="s">
        <v>362</v>
      </c>
      <c r="I53" s="10">
        <v>1</v>
      </c>
      <c r="J53" s="10">
        <v>1</v>
      </c>
      <c r="K53" s="31"/>
      <c r="L53" s="31"/>
      <c r="M53" s="35"/>
      <c r="N53" s="38"/>
      <c r="O53" s="39"/>
      <c r="P53" s="35"/>
      <c r="Q53" s="38"/>
      <c r="R53" s="39"/>
    </row>
    <row r="54" spans="1:18" ht="19.5" customHeight="1">
      <c r="A54" s="45" t="s">
        <v>363</v>
      </c>
      <c r="B54" s="155" t="s">
        <v>364</v>
      </c>
      <c r="C54" s="153" t="s">
        <v>84</v>
      </c>
      <c r="D54" s="134">
        <v>0</v>
      </c>
      <c r="E54" s="134">
        <v>8</v>
      </c>
      <c r="F54" s="114" t="s">
        <v>87</v>
      </c>
      <c r="G54" s="126" t="s">
        <v>365</v>
      </c>
      <c r="I54" s="10">
        <v>0</v>
      </c>
      <c r="J54" s="10">
        <v>2</v>
      </c>
      <c r="K54" s="31" t="s">
        <v>354</v>
      </c>
      <c r="L54" s="31"/>
      <c r="M54" s="35"/>
      <c r="N54" s="38"/>
      <c r="O54" s="39"/>
      <c r="P54" s="35"/>
      <c r="Q54" s="38"/>
      <c r="R54" s="39"/>
    </row>
    <row r="55" spans="4:20" ht="19.5" customHeight="1">
      <c r="D55" s="127"/>
      <c r="E55" s="127"/>
      <c r="K55" s="31"/>
      <c r="L55" s="31"/>
      <c r="M55" s="35"/>
      <c r="N55" s="38"/>
      <c r="O55" s="39"/>
      <c r="P55" s="35"/>
      <c r="Q55" s="38"/>
      <c r="R55" s="39"/>
      <c r="S55" s="70"/>
      <c r="T55" s="70"/>
    </row>
    <row r="56" spans="2:18" ht="19.5" customHeight="1">
      <c r="B56" s="123" t="s">
        <v>367</v>
      </c>
      <c r="C56" s="131" t="s">
        <v>81</v>
      </c>
      <c r="D56" s="134">
        <v>4</v>
      </c>
      <c r="E56" s="134">
        <v>1</v>
      </c>
      <c r="F56" s="114" t="s">
        <v>83</v>
      </c>
      <c r="G56" s="126" t="s">
        <v>368</v>
      </c>
      <c r="I56" s="10">
        <v>2</v>
      </c>
      <c r="J56" s="10">
        <v>1</v>
      </c>
      <c r="K56" s="31"/>
      <c r="L56" s="31"/>
      <c r="M56" s="35"/>
      <c r="N56" s="38"/>
      <c r="O56" s="39"/>
      <c r="P56" s="35"/>
      <c r="Q56" s="38"/>
      <c r="R56" s="39"/>
    </row>
    <row r="57" spans="2:18" ht="19.5" customHeight="1">
      <c r="B57" s="123" t="s">
        <v>369</v>
      </c>
      <c r="C57" s="131" t="s">
        <v>88</v>
      </c>
      <c r="D57" s="134">
        <v>3</v>
      </c>
      <c r="E57" s="134">
        <v>1</v>
      </c>
      <c r="F57" s="114" t="s">
        <v>80</v>
      </c>
      <c r="G57" s="126" t="s">
        <v>370</v>
      </c>
      <c r="I57" s="10">
        <v>2</v>
      </c>
      <c r="J57" s="10">
        <v>1</v>
      </c>
      <c r="K57" s="31"/>
      <c r="L57" s="42"/>
      <c r="M57" s="35"/>
      <c r="N57" s="38"/>
      <c r="O57" s="39"/>
      <c r="P57" s="35"/>
      <c r="Q57" s="38"/>
      <c r="R57" s="39"/>
    </row>
    <row r="58" spans="1:18" ht="19.5" customHeight="1">
      <c r="A58" s="45" t="s">
        <v>372</v>
      </c>
      <c r="B58" s="123" t="s">
        <v>371</v>
      </c>
      <c r="C58" s="131" t="s">
        <v>85</v>
      </c>
      <c r="D58" s="134">
        <v>1</v>
      </c>
      <c r="E58" s="134">
        <v>3</v>
      </c>
      <c r="F58" s="114" t="s">
        <v>86</v>
      </c>
      <c r="G58" s="126" t="s">
        <v>373</v>
      </c>
      <c r="H58" s="36" t="s">
        <v>374</v>
      </c>
      <c r="I58" s="10">
        <v>0</v>
      </c>
      <c r="J58" s="10">
        <v>1</v>
      </c>
      <c r="K58" s="31"/>
      <c r="L58" s="31"/>
      <c r="M58" s="35"/>
      <c r="N58" s="38"/>
      <c r="O58" s="39"/>
      <c r="P58" s="35"/>
      <c r="Q58" s="38"/>
      <c r="R58" s="39"/>
    </row>
    <row r="59" spans="3:20" ht="19.5" customHeight="1">
      <c r="C59" s="69"/>
      <c r="D59" s="134"/>
      <c r="E59" s="134"/>
      <c r="F59" s="70"/>
      <c r="K59" s="31"/>
      <c r="L59" s="31"/>
      <c r="M59" s="35"/>
      <c r="N59" s="38"/>
      <c r="O59" s="39"/>
      <c r="P59" s="35"/>
      <c r="Q59" s="38"/>
      <c r="R59" s="39"/>
      <c r="S59" s="70"/>
      <c r="T59" s="70"/>
    </row>
    <row r="60" spans="2:18" ht="19.5" customHeight="1">
      <c r="B60" s="123" t="s">
        <v>375</v>
      </c>
      <c r="C60" s="131" t="s">
        <v>87</v>
      </c>
      <c r="D60" s="134">
        <v>3</v>
      </c>
      <c r="E60" s="134">
        <v>0</v>
      </c>
      <c r="F60" s="114" t="s">
        <v>82</v>
      </c>
      <c r="H60" s="36" t="s">
        <v>376</v>
      </c>
      <c r="I60" s="10">
        <v>1</v>
      </c>
      <c r="J60" s="10">
        <v>0</v>
      </c>
      <c r="K60" s="31"/>
      <c r="L60" s="31"/>
      <c r="M60" s="35"/>
      <c r="N60" s="38"/>
      <c r="O60" s="39"/>
      <c r="P60" s="35"/>
      <c r="Q60" s="38"/>
      <c r="R60" s="39"/>
    </row>
    <row r="61" spans="2:18" ht="19.5" customHeight="1">
      <c r="B61" s="123" t="s">
        <v>377</v>
      </c>
      <c r="C61" s="131" t="s">
        <v>79</v>
      </c>
      <c r="D61" s="134">
        <v>5</v>
      </c>
      <c r="E61" s="134">
        <v>0</v>
      </c>
      <c r="F61" s="154" t="s">
        <v>84</v>
      </c>
      <c r="H61" s="36" t="s">
        <v>379</v>
      </c>
      <c r="I61" s="10">
        <v>3</v>
      </c>
      <c r="J61" s="10">
        <v>0</v>
      </c>
      <c r="K61" s="31"/>
      <c r="L61" s="31" t="s">
        <v>366</v>
      </c>
      <c r="M61" s="35"/>
      <c r="N61" s="38"/>
      <c r="O61" s="39"/>
      <c r="P61" s="35"/>
      <c r="Q61" s="38"/>
      <c r="R61" s="39"/>
    </row>
    <row r="62" spans="1:18" ht="19.5" customHeight="1">
      <c r="A62" s="45" t="s">
        <v>381</v>
      </c>
      <c r="B62" s="123" t="s">
        <v>380</v>
      </c>
      <c r="C62" s="131" t="s">
        <v>86</v>
      </c>
      <c r="D62" s="134">
        <v>2</v>
      </c>
      <c r="E62" s="134">
        <v>3</v>
      </c>
      <c r="F62" s="114" t="s">
        <v>88</v>
      </c>
      <c r="G62" s="126" t="s">
        <v>382</v>
      </c>
      <c r="H62" s="36" t="s">
        <v>383</v>
      </c>
      <c r="I62" s="10">
        <v>2</v>
      </c>
      <c r="J62" s="10">
        <v>2</v>
      </c>
      <c r="K62" s="31"/>
      <c r="L62" s="31"/>
      <c r="M62" s="35"/>
      <c r="N62" s="38"/>
      <c r="O62" s="39"/>
      <c r="P62" s="35"/>
      <c r="Q62" s="38"/>
      <c r="R62" s="39"/>
    </row>
    <row r="63" spans="3:20" ht="19.5" customHeight="1">
      <c r="C63" s="65"/>
      <c r="D63" s="134"/>
      <c r="E63" s="134"/>
      <c r="F63" s="70"/>
      <c r="K63" s="31"/>
      <c r="L63" s="31"/>
      <c r="M63" s="35"/>
      <c r="N63" s="38"/>
      <c r="O63" s="39"/>
      <c r="P63" s="35"/>
      <c r="Q63" s="38"/>
      <c r="R63" s="39"/>
      <c r="S63" s="70"/>
      <c r="T63" s="70"/>
    </row>
    <row r="64" spans="2:18" ht="19.5" customHeight="1">
      <c r="B64" s="123" t="s">
        <v>384</v>
      </c>
      <c r="C64" s="131" t="s">
        <v>80</v>
      </c>
      <c r="D64" s="134">
        <v>4</v>
      </c>
      <c r="E64" s="134">
        <v>2</v>
      </c>
      <c r="F64" s="114" t="s">
        <v>81</v>
      </c>
      <c r="G64" s="126" t="s">
        <v>385</v>
      </c>
      <c r="I64" s="10">
        <v>0</v>
      </c>
      <c r="J64" s="10">
        <v>1</v>
      </c>
      <c r="K64" s="31"/>
      <c r="L64" s="31"/>
      <c r="M64" s="35"/>
      <c r="N64" s="38"/>
      <c r="O64" s="39"/>
      <c r="P64" s="35"/>
      <c r="Q64" s="38"/>
      <c r="R64" s="39"/>
    </row>
    <row r="65" spans="2:18" ht="19.5" customHeight="1">
      <c r="B65" s="123" t="s">
        <v>386</v>
      </c>
      <c r="C65" s="131" t="s">
        <v>83</v>
      </c>
      <c r="D65" s="134">
        <v>3</v>
      </c>
      <c r="E65" s="134">
        <v>1</v>
      </c>
      <c r="F65" s="114" t="s">
        <v>87</v>
      </c>
      <c r="G65" s="126" t="s">
        <v>387</v>
      </c>
      <c r="I65" s="10">
        <v>1</v>
      </c>
      <c r="J65" s="10">
        <v>1</v>
      </c>
      <c r="K65" s="31"/>
      <c r="L65" s="31"/>
      <c r="M65" s="35"/>
      <c r="N65" s="38"/>
      <c r="O65" s="39"/>
      <c r="P65" s="35"/>
      <c r="Q65" s="38"/>
      <c r="R65" s="39"/>
    </row>
    <row r="66" spans="3:20" ht="19.5" customHeight="1">
      <c r="C66" s="69"/>
      <c r="D66" s="134"/>
      <c r="E66" s="134"/>
      <c r="F66" s="70"/>
      <c r="K66" s="31"/>
      <c r="L66" s="31"/>
      <c r="M66" s="35"/>
      <c r="N66" s="38"/>
      <c r="O66" s="39"/>
      <c r="P66" s="35"/>
      <c r="Q66" s="38"/>
      <c r="R66" s="39"/>
      <c r="S66" s="70"/>
      <c r="T66" s="70"/>
    </row>
    <row r="67" spans="2:18" ht="19.5" customHeight="1">
      <c r="B67" s="123" t="s">
        <v>388</v>
      </c>
      <c r="C67" s="131" t="s">
        <v>82</v>
      </c>
      <c r="D67" s="134">
        <v>3</v>
      </c>
      <c r="E67" s="134">
        <v>8</v>
      </c>
      <c r="F67" s="114" t="s">
        <v>79</v>
      </c>
      <c r="G67" s="126" t="s">
        <v>389</v>
      </c>
      <c r="I67" s="10">
        <v>1</v>
      </c>
      <c r="J67" s="10">
        <v>6</v>
      </c>
      <c r="K67" s="31"/>
      <c r="L67" s="31"/>
      <c r="M67" s="35"/>
      <c r="N67" s="38"/>
      <c r="O67" s="39"/>
      <c r="P67" s="35"/>
      <c r="Q67" s="38"/>
      <c r="R67" s="39"/>
    </row>
    <row r="68" spans="1:18" ht="19.5" customHeight="1">
      <c r="A68" s="45" t="s">
        <v>390</v>
      </c>
      <c r="C68" s="153" t="s">
        <v>84</v>
      </c>
      <c r="D68" s="134">
        <v>0</v>
      </c>
      <c r="E68" s="134">
        <v>5</v>
      </c>
      <c r="F68" s="114" t="s">
        <v>85</v>
      </c>
      <c r="G68" s="126" t="s">
        <v>391</v>
      </c>
      <c r="I68" s="10">
        <v>0</v>
      </c>
      <c r="J68" s="10">
        <v>1</v>
      </c>
      <c r="K68" s="31" t="s">
        <v>378</v>
      </c>
      <c r="L68" s="31"/>
      <c r="M68" s="35"/>
      <c r="N68" s="38"/>
      <c r="O68" s="39"/>
      <c r="P68" s="35"/>
      <c r="Q68" s="38"/>
      <c r="R68" s="39"/>
    </row>
    <row r="69" spans="3:18" ht="19.5" customHeight="1">
      <c r="C69" s="163" t="s">
        <v>38</v>
      </c>
      <c r="D69" s="163"/>
      <c r="E69" s="163"/>
      <c r="F69" s="163"/>
      <c r="K69" s="31"/>
      <c r="L69" s="31"/>
      <c r="M69" s="35"/>
      <c r="N69" s="38"/>
      <c r="O69" s="39"/>
      <c r="P69" s="35"/>
      <c r="Q69" s="38"/>
      <c r="R69" s="39"/>
    </row>
    <row r="70" spans="3:18" ht="19.5" customHeight="1">
      <c r="C70" s="162" t="s">
        <v>39</v>
      </c>
      <c r="D70" s="162"/>
      <c r="E70" s="162"/>
      <c r="F70" s="162"/>
      <c r="K70" s="31"/>
      <c r="L70" s="31"/>
      <c r="M70" s="35"/>
      <c r="N70" s="38"/>
      <c r="O70" s="39"/>
      <c r="P70" s="35"/>
      <c r="Q70" s="38"/>
      <c r="R70" s="39"/>
    </row>
    <row r="71" spans="11:18" ht="19.5" customHeight="1">
      <c r="K71" s="31"/>
      <c r="L71" s="31"/>
      <c r="M71" s="35"/>
      <c r="N71" s="38"/>
      <c r="O71" s="39"/>
      <c r="P71" s="35"/>
      <c r="Q71" s="38"/>
      <c r="R71" s="39"/>
    </row>
    <row r="72" spans="1:18" ht="19.5" customHeight="1">
      <c r="A72" s="45" t="s">
        <v>394</v>
      </c>
      <c r="B72" s="123" t="s">
        <v>392</v>
      </c>
      <c r="C72" s="131" t="s">
        <v>80</v>
      </c>
      <c r="D72" s="134">
        <v>1</v>
      </c>
      <c r="E72" s="134">
        <v>2</v>
      </c>
      <c r="F72" s="114" t="s">
        <v>81</v>
      </c>
      <c r="G72" s="126" t="s">
        <v>393</v>
      </c>
      <c r="H72" s="36" t="s">
        <v>395</v>
      </c>
      <c r="I72" s="10">
        <v>0</v>
      </c>
      <c r="J72" s="10">
        <v>1</v>
      </c>
      <c r="K72" s="31"/>
      <c r="L72" s="31"/>
      <c r="M72" s="35"/>
      <c r="N72" s="38"/>
      <c r="O72" s="39"/>
      <c r="P72" s="35"/>
      <c r="Q72" s="38"/>
      <c r="R72" s="39"/>
    </row>
    <row r="73" spans="2:18" ht="19.5" customHeight="1">
      <c r="B73" s="123" t="s">
        <v>397</v>
      </c>
      <c r="C73" s="131" t="s">
        <v>87</v>
      </c>
      <c r="D73" s="134">
        <v>4</v>
      </c>
      <c r="E73" s="134">
        <v>3</v>
      </c>
      <c r="F73" s="114" t="s">
        <v>82</v>
      </c>
      <c r="G73" s="126" t="s">
        <v>398</v>
      </c>
      <c r="H73" s="36" t="s">
        <v>433</v>
      </c>
      <c r="I73" s="10">
        <v>1</v>
      </c>
      <c r="J73" s="10">
        <v>2</v>
      </c>
      <c r="K73" s="31"/>
      <c r="L73" s="31"/>
      <c r="M73" s="35"/>
      <c r="N73" s="38"/>
      <c r="O73" s="39"/>
      <c r="P73" s="35"/>
      <c r="Q73" s="38"/>
      <c r="R73" s="39"/>
    </row>
    <row r="74" spans="11:18" ht="19.5" customHeight="1">
      <c r="K74" s="31"/>
      <c r="L74" s="31"/>
      <c r="M74" s="35"/>
      <c r="N74" s="38"/>
      <c r="O74" s="39"/>
      <c r="P74" s="35"/>
      <c r="Q74" s="38"/>
      <c r="R74" s="39"/>
    </row>
    <row r="75" spans="3:18" ht="19.5" customHeight="1">
      <c r="C75" s="163" t="s">
        <v>41</v>
      </c>
      <c r="D75" s="163"/>
      <c r="E75" s="163"/>
      <c r="F75" s="163"/>
      <c r="K75" s="31"/>
      <c r="L75" s="31"/>
      <c r="M75" s="35"/>
      <c r="N75" s="38"/>
      <c r="O75" s="39"/>
      <c r="P75" s="35"/>
      <c r="Q75" s="38"/>
      <c r="R75" s="39"/>
    </row>
    <row r="76" spans="3:18" ht="19.5" customHeight="1">
      <c r="C76" s="162" t="s">
        <v>39</v>
      </c>
      <c r="D76" s="162"/>
      <c r="E76" s="162"/>
      <c r="F76" s="162"/>
      <c r="K76" s="31"/>
      <c r="L76" s="31"/>
      <c r="M76" s="35"/>
      <c r="N76" s="38"/>
      <c r="O76" s="39"/>
      <c r="P76" s="35"/>
      <c r="Q76" s="38"/>
      <c r="R76" s="39"/>
    </row>
    <row r="77" spans="3:18" ht="19.5" customHeight="1">
      <c r="C77" s="2"/>
      <c r="D77" s="2"/>
      <c r="E77" s="2"/>
      <c r="F77" s="2"/>
      <c r="K77" s="31"/>
      <c r="L77" s="31"/>
      <c r="M77" s="35"/>
      <c r="N77" s="38"/>
      <c r="O77" s="39"/>
      <c r="P77" s="35"/>
      <c r="Q77" s="38"/>
      <c r="R77" s="39"/>
    </row>
    <row r="78" spans="2:18" ht="19.5" customHeight="1">
      <c r="B78" s="123" t="s">
        <v>399</v>
      </c>
      <c r="C78" s="131" t="s">
        <v>86</v>
      </c>
      <c r="D78" s="134">
        <v>2</v>
      </c>
      <c r="E78" s="134">
        <v>1</v>
      </c>
      <c r="F78" s="114" t="s">
        <v>88</v>
      </c>
      <c r="G78" s="126" t="s">
        <v>400</v>
      </c>
      <c r="I78" s="10">
        <v>0</v>
      </c>
      <c r="J78" s="10">
        <v>0</v>
      </c>
      <c r="K78" s="31"/>
      <c r="L78" s="31"/>
      <c r="M78" s="35"/>
      <c r="N78" s="38"/>
      <c r="O78" s="39"/>
      <c r="P78" s="35"/>
      <c r="Q78" s="38"/>
      <c r="R78" s="39"/>
    </row>
    <row r="79" spans="2:18" ht="19.5" customHeight="1">
      <c r="B79" s="123" t="s">
        <v>401</v>
      </c>
      <c r="C79" s="131" t="s">
        <v>79</v>
      </c>
      <c r="D79" s="134">
        <v>4</v>
      </c>
      <c r="E79" s="134">
        <v>1</v>
      </c>
      <c r="F79" s="114" t="s">
        <v>83</v>
      </c>
      <c r="G79" s="126" t="s">
        <v>402</v>
      </c>
      <c r="I79" s="10">
        <v>3</v>
      </c>
      <c r="J79" s="10">
        <v>0</v>
      </c>
      <c r="K79" s="31"/>
      <c r="L79" s="31"/>
      <c r="M79" s="35"/>
      <c r="N79" s="38"/>
      <c r="O79" s="39"/>
      <c r="P79" s="35"/>
      <c r="Q79" s="38"/>
      <c r="R79" s="39"/>
    </row>
    <row r="80" spans="3:20" ht="19.5" customHeight="1">
      <c r="C80" s="61"/>
      <c r="D80" s="67"/>
      <c r="E80" s="67"/>
      <c r="F80" s="74"/>
      <c r="K80" s="31"/>
      <c r="L80" s="31"/>
      <c r="M80" s="35"/>
      <c r="N80" s="38"/>
      <c r="O80" s="39"/>
      <c r="P80" s="35"/>
      <c r="Q80" s="38"/>
      <c r="R80" s="39"/>
      <c r="S80" s="70"/>
      <c r="T80" s="70"/>
    </row>
    <row r="81" spans="3:20" ht="19.5" customHeight="1">
      <c r="C81" s="163" t="s">
        <v>67</v>
      </c>
      <c r="D81" s="163"/>
      <c r="E81" s="163"/>
      <c r="F81" s="163"/>
      <c r="K81" s="31"/>
      <c r="L81" s="31"/>
      <c r="M81" s="35"/>
      <c r="N81" s="38"/>
      <c r="O81" s="39"/>
      <c r="P81" s="35"/>
      <c r="Q81" s="38"/>
      <c r="R81" s="39"/>
      <c r="S81" s="70"/>
      <c r="T81" s="70"/>
    </row>
    <row r="82" spans="3:20" ht="19.5" customHeight="1">
      <c r="C82" s="162" t="s">
        <v>43</v>
      </c>
      <c r="D82" s="162"/>
      <c r="E82" s="162"/>
      <c r="F82" s="162"/>
      <c r="K82" s="31"/>
      <c r="L82" s="31"/>
      <c r="M82" s="35"/>
      <c r="N82" s="38"/>
      <c r="O82" s="39"/>
      <c r="P82" s="35"/>
      <c r="Q82" s="38"/>
      <c r="R82" s="39"/>
      <c r="S82" s="70"/>
      <c r="T82" s="70"/>
    </row>
    <row r="83" spans="3:20" ht="19.5" customHeight="1">
      <c r="C83" s="61"/>
      <c r="D83" s="67"/>
      <c r="E83" s="67"/>
      <c r="F83" s="74"/>
      <c r="K83" s="31"/>
      <c r="L83" s="31"/>
      <c r="M83" s="35"/>
      <c r="N83" s="38"/>
      <c r="O83" s="39"/>
      <c r="P83" s="35"/>
      <c r="Q83" s="38"/>
      <c r="R83" s="39"/>
      <c r="S83" s="70"/>
      <c r="T83" s="70"/>
    </row>
    <row r="84" spans="2:20" ht="19.5" customHeight="1">
      <c r="B84" s="123" t="s">
        <v>404</v>
      </c>
      <c r="C84" s="131" t="s">
        <v>85</v>
      </c>
      <c r="D84" s="134">
        <v>6</v>
      </c>
      <c r="E84" s="134">
        <v>0</v>
      </c>
      <c r="F84" s="114" t="s">
        <v>84</v>
      </c>
      <c r="H84" s="36" t="s">
        <v>403</v>
      </c>
      <c r="I84" s="10">
        <v>3</v>
      </c>
      <c r="J84" s="10">
        <v>0</v>
      </c>
      <c r="K84" s="31"/>
      <c r="L84" s="31"/>
      <c r="M84" s="35"/>
      <c r="N84" s="38"/>
      <c r="O84" s="39"/>
      <c r="P84" s="35"/>
      <c r="Q84" s="38"/>
      <c r="R84" s="39"/>
      <c r="S84" s="70"/>
      <c r="T84" s="70"/>
    </row>
    <row r="85" spans="11:18" ht="19.5" customHeight="1">
      <c r="K85" s="31"/>
      <c r="L85" s="31"/>
      <c r="M85" s="35"/>
      <c r="N85" s="38"/>
      <c r="O85" s="39"/>
      <c r="P85" s="35"/>
      <c r="Q85" s="38"/>
      <c r="R85" s="39"/>
    </row>
    <row r="86" spans="3:18" ht="19.5" customHeight="1">
      <c r="C86" s="163" t="s">
        <v>42</v>
      </c>
      <c r="D86" s="163"/>
      <c r="E86" s="163"/>
      <c r="F86" s="163"/>
      <c r="K86" s="31"/>
      <c r="L86" s="31"/>
      <c r="M86" s="35"/>
      <c r="N86" s="38"/>
      <c r="O86" s="39"/>
      <c r="P86" s="35"/>
      <c r="Q86" s="38"/>
      <c r="R86" s="39"/>
    </row>
    <row r="87" spans="3:18" ht="19.5" customHeight="1">
      <c r="C87" s="162" t="s">
        <v>43</v>
      </c>
      <c r="D87" s="162"/>
      <c r="E87" s="162"/>
      <c r="F87" s="162"/>
      <c r="K87" s="31"/>
      <c r="L87" s="31"/>
      <c r="M87" s="35"/>
      <c r="N87" s="38"/>
      <c r="O87" s="39"/>
      <c r="P87" s="35"/>
      <c r="Q87" s="38"/>
      <c r="R87" s="39"/>
    </row>
    <row r="88" spans="3:18" ht="19.5" customHeight="1">
      <c r="C88" s="69"/>
      <c r="D88" s="75"/>
      <c r="E88" s="75"/>
      <c r="F88" s="70"/>
      <c r="K88" s="31"/>
      <c r="L88" s="31"/>
      <c r="M88" s="35"/>
      <c r="N88" s="38"/>
      <c r="O88" s="39"/>
      <c r="P88" s="35"/>
      <c r="Q88" s="38"/>
      <c r="R88" s="39"/>
    </row>
    <row r="89" spans="3:18" ht="19.5" customHeight="1">
      <c r="C89" s="131" t="s">
        <v>87</v>
      </c>
      <c r="D89" s="134">
        <v>0</v>
      </c>
      <c r="E89" s="134">
        <v>4</v>
      </c>
      <c r="F89" s="114" t="s">
        <v>81</v>
      </c>
      <c r="G89" s="126" t="s">
        <v>405</v>
      </c>
      <c r="I89" s="10">
        <v>0</v>
      </c>
      <c r="J89" s="10">
        <v>3</v>
      </c>
      <c r="K89" s="31"/>
      <c r="L89" s="31"/>
      <c r="M89" s="35"/>
      <c r="N89" s="38"/>
      <c r="O89" s="39"/>
      <c r="P89" s="35"/>
      <c r="Q89" s="38"/>
      <c r="R89" s="39"/>
    </row>
    <row r="90" spans="11:18" ht="19.5" customHeight="1">
      <c r="K90" s="31"/>
      <c r="L90" s="31"/>
      <c r="M90" s="35"/>
      <c r="N90" s="38"/>
      <c r="O90" s="39"/>
      <c r="P90" s="35"/>
      <c r="Q90" s="38"/>
      <c r="R90" s="39"/>
    </row>
    <row r="91" spans="3:18" ht="19.5" customHeight="1">
      <c r="C91" s="163" t="s">
        <v>44</v>
      </c>
      <c r="D91" s="163"/>
      <c r="E91" s="163"/>
      <c r="F91" s="163"/>
      <c r="K91" s="31"/>
      <c r="L91" s="31"/>
      <c r="M91" s="35"/>
      <c r="N91" s="38"/>
      <c r="O91" s="39"/>
      <c r="P91" s="35"/>
      <c r="Q91" s="38"/>
      <c r="R91" s="39"/>
    </row>
    <row r="92" spans="3:18" ht="19.5" customHeight="1">
      <c r="C92" s="162" t="s">
        <v>43</v>
      </c>
      <c r="D92" s="162"/>
      <c r="E92" s="162"/>
      <c r="F92" s="162"/>
      <c r="K92" s="31"/>
      <c r="L92" s="31"/>
      <c r="M92" s="35"/>
      <c r="N92" s="38"/>
      <c r="O92" s="39"/>
      <c r="P92" s="35"/>
      <c r="Q92" s="38"/>
      <c r="R92" s="39"/>
    </row>
    <row r="93" spans="3:18" ht="19.5" customHeight="1">
      <c r="C93" s="69"/>
      <c r="D93" s="75"/>
      <c r="E93" s="75"/>
      <c r="F93" s="70"/>
      <c r="K93" s="31"/>
      <c r="L93" s="31"/>
      <c r="M93" s="35"/>
      <c r="N93" s="38"/>
      <c r="O93" s="39"/>
      <c r="P93" s="35"/>
      <c r="Q93" s="38"/>
      <c r="R93" s="39"/>
    </row>
    <row r="94" spans="2:18" ht="19.5" customHeight="1">
      <c r="B94" s="123" t="s">
        <v>406</v>
      </c>
      <c r="C94" s="131" t="s">
        <v>79</v>
      </c>
      <c r="D94" s="134">
        <v>5</v>
      </c>
      <c r="E94" s="134">
        <v>4</v>
      </c>
      <c r="F94" s="114" t="s">
        <v>86</v>
      </c>
      <c r="G94" s="126" t="s">
        <v>407</v>
      </c>
      <c r="I94" s="10">
        <v>3</v>
      </c>
      <c r="J94" s="10">
        <v>1</v>
      </c>
      <c r="K94" s="31"/>
      <c r="L94" s="31"/>
      <c r="M94" s="35"/>
      <c r="N94" s="38"/>
      <c r="O94" s="39"/>
      <c r="P94" s="35"/>
      <c r="Q94" s="38"/>
      <c r="R94" s="39"/>
    </row>
    <row r="95" spans="11:18" ht="19.5" customHeight="1">
      <c r="K95" s="31"/>
      <c r="L95" s="31"/>
      <c r="M95" s="35"/>
      <c r="N95" s="38"/>
      <c r="O95" s="39"/>
      <c r="P95" s="35"/>
      <c r="Q95" s="38"/>
      <c r="R95" s="39"/>
    </row>
    <row r="96" spans="3:18" ht="19.5" customHeight="1">
      <c r="C96" s="164"/>
      <c r="D96" s="164"/>
      <c r="E96" s="164"/>
      <c r="F96" s="164"/>
      <c r="K96" s="31"/>
      <c r="L96" s="31"/>
      <c r="M96" s="35"/>
      <c r="N96" s="38"/>
      <c r="O96" s="39"/>
      <c r="P96" s="35"/>
      <c r="Q96" s="38"/>
      <c r="R96" s="39"/>
    </row>
    <row r="97" spans="3:18" ht="19.5" customHeight="1">
      <c r="C97" s="164"/>
      <c r="D97" s="164"/>
      <c r="E97" s="164"/>
      <c r="F97" s="164"/>
      <c r="K97" s="31"/>
      <c r="L97" s="31"/>
      <c r="M97" s="35"/>
      <c r="N97" s="38"/>
      <c r="O97" s="39"/>
      <c r="P97" s="35"/>
      <c r="Q97" s="38"/>
      <c r="R97" s="39"/>
    </row>
    <row r="98" spans="11:18" ht="19.5" customHeight="1">
      <c r="K98" s="31"/>
      <c r="L98" s="31"/>
      <c r="M98" s="35"/>
      <c r="N98" s="38"/>
      <c r="O98" s="39"/>
      <c r="P98" s="35"/>
      <c r="Q98" s="38"/>
      <c r="R98" s="39"/>
    </row>
    <row r="99" spans="11:18" ht="19.5" customHeight="1">
      <c r="K99" s="31"/>
      <c r="L99" s="31"/>
      <c r="M99" s="35"/>
      <c r="N99" s="38"/>
      <c r="O99" s="39"/>
      <c r="P99" s="35"/>
      <c r="Q99" s="38"/>
      <c r="R99" s="39"/>
    </row>
    <row r="100" spans="13:18" ht="19.5" customHeight="1">
      <c r="M100" s="35"/>
      <c r="N100" s="38"/>
      <c r="O100" s="39"/>
      <c r="P100" s="35"/>
      <c r="Q100" s="38"/>
      <c r="R100" s="39"/>
    </row>
    <row r="101" spans="13:18" ht="19.5" customHeight="1">
      <c r="M101" s="35"/>
      <c r="N101" s="38"/>
      <c r="O101" s="39"/>
      <c r="P101" s="35"/>
      <c r="Q101" s="38"/>
      <c r="R101" s="39"/>
    </row>
    <row r="102" spans="13:18" ht="19.5" customHeight="1">
      <c r="M102" s="35"/>
      <c r="N102" s="38"/>
      <c r="O102" s="39"/>
      <c r="P102" s="35"/>
      <c r="Q102" s="38"/>
      <c r="R102" s="39"/>
    </row>
    <row r="103" spans="13:18" ht="19.5" customHeight="1">
      <c r="M103" s="35"/>
      <c r="N103" s="38"/>
      <c r="O103" s="39"/>
      <c r="P103" s="35"/>
      <c r="Q103" s="38"/>
      <c r="R103" s="39"/>
    </row>
    <row r="104" spans="13:18" ht="19.5" customHeight="1">
      <c r="M104" s="35"/>
      <c r="N104" s="38"/>
      <c r="O104" s="39"/>
      <c r="P104" s="35"/>
      <c r="Q104" s="38"/>
      <c r="R104" s="39"/>
    </row>
    <row r="105" spans="13:18" ht="19.5" customHeight="1">
      <c r="M105" s="35"/>
      <c r="N105" s="38"/>
      <c r="O105" s="39"/>
      <c r="P105" s="35"/>
      <c r="Q105" s="38"/>
      <c r="R105" s="39"/>
    </row>
    <row r="106" spans="3:18" ht="19.5" customHeight="1">
      <c r="C106" s="1"/>
      <c r="D106" s="31"/>
      <c r="E106" s="68"/>
      <c r="F106" s="3"/>
      <c r="M106" s="35"/>
      <c r="N106" s="38"/>
      <c r="O106" s="39"/>
      <c r="P106" s="35"/>
      <c r="Q106" s="38"/>
      <c r="R106" s="39"/>
    </row>
    <row r="107" spans="4:18" ht="19.5" customHeight="1">
      <c r="D107" s="68"/>
      <c r="E107" s="68"/>
      <c r="M107" s="35"/>
      <c r="N107" s="38"/>
      <c r="O107" s="39"/>
      <c r="P107" s="35"/>
      <c r="Q107" s="38"/>
      <c r="R107" s="39"/>
    </row>
    <row r="108" spans="3:18" ht="19.5" customHeight="1">
      <c r="C108" s="1"/>
      <c r="D108" s="31"/>
      <c r="E108" s="68"/>
      <c r="F108" s="3"/>
      <c r="M108" s="35"/>
      <c r="N108" s="38"/>
      <c r="O108" s="39"/>
      <c r="P108" s="35"/>
      <c r="Q108" s="38"/>
      <c r="R108" s="39"/>
    </row>
    <row r="109" spans="3:18" ht="19.5" customHeight="1">
      <c r="C109" s="1"/>
      <c r="D109" s="31"/>
      <c r="E109" s="68"/>
      <c r="F109" s="3"/>
      <c r="M109" s="35"/>
      <c r="N109" s="38"/>
      <c r="O109" s="39"/>
      <c r="P109" s="35"/>
      <c r="Q109" s="38"/>
      <c r="R109" s="39"/>
    </row>
    <row r="110" spans="3:18" ht="19.5" customHeight="1">
      <c r="C110" s="1"/>
      <c r="D110" s="31"/>
      <c r="E110" s="68"/>
      <c r="F110" s="3"/>
      <c r="M110" s="35"/>
      <c r="N110" s="38"/>
      <c r="O110" s="39"/>
      <c r="P110" s="35"/>
      <c r="Q110" s="38"/>
      <c r="R110" s="39"/>
    </row>
    <row r="111" spans="4:18" ht="19.5" customHeight="1">
      <c r="D111" s="68"/>
      <c r="E111" s="68"/>
      <c r="M111" s="35"/>
      <c r="N111" s="38"/>
      <c r="O111" s="39"/>
      <c r="P111" s="35"/>
      <c r="Q111" s="38"/>
      <c r="R111" s="39"/>
    </row>
    <row r="112" spans="13:18" ht="19.5" customHeight="1">
      <c r="M112" s="35"/>
      <c r="N112" s="38"/>
      <c r="O112" s="39"/>
      <c r="P112" s="35"/>
      <c r="Q112" s="38"/>
      <c r="R112" s="39"/>
    </row>
    <row r="113" spans="13:18" ht="19.5" customHeight="1">
      <c r="M113" s="35"/>
      <c r="N113" s="38"/>
      <c r="O113" s="39"/>
      <c r="P113" s="35"/>
      <c r="Q113" s="38"/>
      <c r="R113" s="39"/>
    </row>
    <row r="114" spans="13:18" ht="19.5" customHeight="1">
      <c r="M114" s="35"/>
      <c r="N114" s="38"/>
      <c r="O114" s="39"/>
      <c r="P114" s="35"/>
      <c r="Q114" s="38"/>
      <c r="R114" s="39"/>
    </row>
    <row r="115" spans="13:18" ht="19.5" customHeight="1">
      <c r="M115" s="35"/>
      <c r="N115" s="38"/>
      <c r="O115" s="39"/>
      <c r="P115" s="35"/>
      <c r="Q115" s="38"/>
      <c r="R115" s="39"/>
    </row>
    <row r="116" spans="13:18" ht="19.5" customHeight="1">
      <c r="M116" s="35"/>
      <c r="N116" s="38"/>
      <c r="O116" s="39"/>
      <c r="P116" s="35"/>
      <c r="Q116" s="38"/>
      <c r="R116" s="39"/>
    </row>
    <row r="117" spans="13:18" ht="19.5" customHeight="1">
      <c r="M117" s="35"/>
      <c r="N117" s="38"/>
      <c r="O117" s="39"/>
      <c r="P117" s="35"/>
      <c r="Q117" s="38"/>
      <c r="R117" s="39"/>
    </row>
    <row r="118" spans="13:18" ht="19.5" customHeight="1">
      <c r="M118" s="35"/>
      <c r="N118" s="38"/>
      <c r="O118" s="39"/>
      <c r="P118" s="35"/>
      <c r="Q118" s="38"/>
      <c r="R118" s="39"/>
    </row>
    <row r="119" spans="13:18" ht="19.5" customHeight="1">
      <c r="M119" s="35"/>
      <c r="N119" s="38"/>
      <c r="O119" s="39"/>
      <c r="P119" s="35"/>
      <c r="Q119" s="38"/>
      <c r="R119" s="39"/>
    </row>
    <row r="120" spans="13:18" ht="19.5" customHeight="1">
      <c r="M120" s="35"/>
      <c r="N120" s="38"/>
      <c r="O120" s="39"/>
      <c r="P120" s="35"/>
      <c r="Q120" s="38"/>
      <c r="R120" s="39"/>
    </row>
    <row r="121" spans="13:18" ht="19.5" customHeight="1">
      <c r="M121" s="35"/>
      <c r="N121" s="38"/>
      <c r="O121" s="39"/>
      <c r="P121" s="35"/>
      <c r="Q121" s="38"/>
      <c r="R121" s="39"/>
    </row>
    <row r="122" spans="13:18" ht="19.5" customHeight="1">
      <c r="M122" s="35"/>
      <c r="N122" s="38"/>
      <c r="O122" s="39"/>
      <c r="P122" s="35"/>
      <c r="Q122" s="38"/>
      <c r="R122" s="39"/>
    </row>
    <row r="123" spans="13:18" ht="19.5" customHeight="1">
      <c r="M123" s="35"/>
      <c r="N123" s="38"/>
      <c r="O123" s="39"/>
      <c r="P123" s="35"/>
      <c r="Q123" s="38"/>
      <c r="R123" s="39"/>
    </row>
    <row r="124" spans="13:18" ht="19.5" customHeight="1">
      <c r="M124" s="35"/>
      <c r="N124" s="38"/>
      <c r="O124" s="39"/>
      <c r="P124" s="35"/>
      <c r="Q124" s="38"/>
      <c r="R124" s="39"/>
    </row>
    <row r="125" spans="3:18" ht="19.5" customHeight="1">
      <c r="C125" s="1"/>
      <c r="M125" s="35"/>
      <c r="N125" s="38"/>
      <c r="O125" s="39"/>
      <c r="P125" s="35"/>
      <c r="Q125" s="38"/>
      <c r="R125" s="39"/>
    </row>
    <row r="126" spans="3:18" ht="19.5" customHeight="1">
      <c r="C126" s="1"/>
      <c r="M126" s="35"/>
      <c r="N126" s="38"/>
      <c r="O126" s="39"/>
      <c r="P126" s="35"/>
      <c r="Q126" s="38"/>
      <c r="R126" s="39"/>
    </row>
    <row r="127" spans="3:18" ht="19.5" customHeight="1">
      <c r="C127" s="1"/>
      <c r="M127" s="35"/>
      <c r="N127" s="38"/>
      <c r="O127" s="39"/>
      <c r="P127" s="35"/>
      <c r="Q127" s="38"/>
      <c r="R127" s="39"/>
    </row>
    <row r="128" spans="3:18" ht="19.5" customHeight="1">
      <c r="C128" s="1"/>
      <c r="M128" s="35"/>
      <c r="N128" s="38"/>
      <c r="O128" s="39"/>
      <c r="P128" s="35"/>
      <c r="Q128" s="38"/>
      <c r="R128" s="39"/>
    </row>
    <row r="129" spans="13:18" ht="19.5" customHeight="1">
      <c r="M129" s="35"/>
      <c r="N129" s="38"/>
      <c r="O129" s="39"/>
      <c r="P129" s="35"/>
      <c r="Q129" s="38"/>
      <c r="R129" s="39"/>
    </row>
    <row r="130" spans="13:18" ht="19.5" customHeight="1">
      <c r="M130" s="35"/>
      <c r="N130" s="38"/>
      <c r="O130" s="39"/>
      <c r="P130" s="35"/>
      <c r="Q130" s="38"/>
      <c r="R130" s="39"/>
    </row>
    <row r="131" spans="13:18" ht="19.5" customHeight="1">
      <c r="M131" s="35"/>
      <c r="N131" s="38"/>
      <c r="O131" s="39"/>
      <c r="P131" s="35"/>
      <c r="Q131" s="38"/>
      <c r="R131" s="39"/>
    </row>
    <row r="132" spans="3:18" ht="19.5" customHeight="1">
      <c r="C132" s="1"/>
      <c r="M132" s="35"/>
      <c r="N132" s="38"/>
      <c r="O132" s="39"/>
      <c r="P132" s="35"/>
      <c r="Q132" s="38"/>
      <c r="R132" s="39"/>
    </row>
    <row r="133" spans="3:18" ht="19.5" customHeight="1">
      <c r="C133" s="1"/>
      <c r="M133" s="35"/>
      <c r="N133" s="38"/>
      <c r="O133" s="39"/>
      <c r="P133" s="35"/>
      <c r="Q133" s="38"/>
      <c r="R133" s="39"/>
    </row>
    <row r="134" spans="3:18" ht="19.5" customHeight="1">
      <c r="C134" s="1"/>
      <c r="M134" s="35"/>
      <c r="N134" s="38"/>
      <c r="O134" s="39"/>
      <c r="P134" s="35"/>
      <c r="Q134" s="38"/>
      <c r="R134" s="39"/>
    </row>
    <row r="135" spans="3:18" ht="19.5" customHeight="1">
      <c r="C135" s="1"/>
      <c r="M135" s="35"/>
      <c r="N135" s="38"/>
      <c r="O135" s="39"/>
      <c r="P135" s="35"/>
      <c r="Q135" s="38"/>
      <c r="R135" s="39"/>
    </row>
    <row r="136" spans="13:18" ht="19.5" customHeight="1">
      <c r="M136" s="35"/>
      <c r="N136" s="38"/>
      <c r="O136" s="39"/>
      <c r="P136" s="35"/>
      <c r="Q136" s="38"/>
      <c r="R136" s="39"/>
    </row>
    <row r="137" spans="13:18" ht="19.5" customHeight="1">
      <c r="M137" s="35"/>
      <c r="N137" s="38"/>
      <c r="O137" s="39"/>
      <c r="P137" s="35"/>
      <c r="Q137" s="38"/>
      <c r="R137" s="39"/>
    </row>
    <row r="138" spans="13:18" ht="19.5" customHeight="1">
      <c r="M138" s="35"/>
      <c r="N138" s="38"/>
      <c r="O138" s="39"/>
      <c r="P138" s="35"/>
      <c r="Q138" s="38"/>
      <c r="R138" s="39"/>
    </row>
    <row r="139" spans="3:18" ht="19.5" customHeight="1">
      <c r="C139" s="1"/>
      <c r="M139" s="35"/>
      <c r="N139" s="38"/>
      <c r="O139" s="39"/>
      <c r="P139" s="35"/>
      <c r="Q139" s="38"/>
      <c r="R139" s="39"/>
    </row>
    <row r="140" spans="3:18" ht="19.5" customHeight="1">
      <c r="C140" s="1"/>
      <c r="M140" s="35"/>
      <c r="N140" s="38"/>
      <c r="O140" s="39"/>
      <c r="P140" s="35"/>
      <c r="Q140" s="38"/>
      <c r="R140" s="39"/>
    </row>
    <row r="141" spans="3:18" ht="19.5" customHeight="1">
      <c r="C141" s="1"/>
      <c r="M141" s="35"/>
      <c r="N141" s="38"/>
      <c r="O141" s="39"/>
      <c r="P141" s="35"/>
      <c r="Q141" s="38"/>
      <c r="R141" s="39"/>
    </row>
    <row r="142" spans="3:18" ht="19.5" customHeight="1">
      <c r="C142" s="1"/>
      <c r="M142" s="35"/>
      <c r="N142" s="38"/>
      <c r="O142" s="39"/>
      <c r="P142" s="35"/>
      <c r="Q142" s="38"/>
      <c r="R142" s="39"/>
    </row>
    <row r="143" spans="13:18" ht="19.5" customHeight="1">
      <c r="M143" s="35"/>
      <c r="N143" s="38"/>
      <c r="O143" s="39"/>
      <c r="P143" s="35"/>
      <c r="Q143" s="38"/>
      <c r="R143" s="39"/>
    </row>
    <row r="144" spans="13:18" ht="19.5" customHeight="1">
      <c r="M144" s="35"/>
      <c r="N144" s="38"/>
      <c r="O144" s="39"/>
      <c r="P144" s="35"/>
      <c r="Q144" s="38"/>
      <c r="R144" s="39"/>
    </row>
    <row r="145" spans="13:18" ht="19.5" customHeight="1">
      <c r="M145" s="35"/>
      <c r="N145" s="38"/>
      <c r="O145" s="39"/>
      <c r="P145" s="35"/>
      <c r="Q145" s="38"/>
      <c r="R145" s="39"/>
    </row>
    <row r="146" spans="13:18" ht="19.5" customHeight="1">
      <c r="M146" s="35"/>
      <c r="N146" s="38"/>
      <c r="O146" s="39"/>
      <c r="P146" s="35"/>
      <c r="Q146" s="38"/>
      <c r="R146" s="39"/>
    </row>
    <row r="147" spans="13:18" ht="19.5" customHeight="1">
      <c r="M147" s="35"/>
      <c r="N147" s="38"/>
      <c r="O147" s="39"/>
      <c r="P147" s="35"/>
      <c r="Q147" s="38"/>
      <c r="R147" s="39"/>
    </row>
    <row r="148" spans="13:18" ht="19.5" customHeight="1">
      <c r="M148" s="35"/>
      <c r="N148" s="38"/>
      <c r="O148" s="39"/>
      <c r="P148" s="35"/>
      <c r="Q148" s="38"/>
      <c r="R148" s="39"/>
    </row>
    <row r="149" spans="13:18" ht="19.5" customHeight="1">
      <c r="M149" s="35"/>
      <c r="N149" s="38"/>
      <c r="O149" s="39"/>
      <c r="P149" s="35"/>
      <c r="Q149" s="38"/>
      <c r="R149" s="39"/>
    </row>
    <row r="150" spans="13:18" ht="19.5" customHeight="1">
      <c r="M150" s="35"/>
      <c r="N150" s="38"/>
      <c r="O150" s="39"/>
      <c r="P150" s="35"/>
      <c r="Q150" s="38"/>
      <c r="R150" s="39"/>
    </row>
    <row r="151" spans="13:18" ht="19.5" customHeight="1">
      <c r="M151" s="35"/>
      <c r="N151" s="38"/>
      <c r="O151" s="39"/>
      <c r="P151" s="35"/>
      <c r="Q151" s="38"/>
      <c r="R151" s="39"/>
    </row>
    <row r="152" spans="13:18" ht="19.5" customHeight="1">
      <c r="M152" s="35"/>
      <c r="N152" s="38"/>
      <c r="O152" s="39"/>
      <c r="P152" s="35"/>
      <c r="Q152" s="38"/>
      <c r="R152" s="39"/>
    </row>
    <row r="153" spans="13:18" ht="19.5" customHeight="1">
      <c r="M153" s="35"/>
      <c r="N153" s="38"/>
      <c r="O153" s="39"/>
      <c r="P153" s="35"/>
      <c r="Q153" s="38"/>
      <c r="R153" s="39"/>
    </row>
    <row r="154" spans="13:18" ht="19.5" customHeight="1">
      <c r="M154" s="35"/>
      <c r="N154" s="38"/>
      <c r="O154" s="39"/>
      <c r="P154" s="35"/>
      <c r="Q154" s="38"/>
      <c r="R154" s="39"/>
    </row>
    <row r="155" spans="13:18" ht="19.5" customHeight="1">
      <c r="M155" s="35"/>
      <c r="N155" s="38"/>
      <c r="O155" s="39"/>
      <c r="P155" s="35"/>
      <c r="Q155" s="38"/>
      <c r="R155" s="39"/>
    </row>
    <row r="156" spans="13:18" ht="19.5" customHeight="1">
      <c r="M156" s="35"/>
      <c r="N156" s="38"/>
      <c r="O156" s="39"/>
      <c r="P156" s="35"/>
      <c r="Q156" s="38"/>
      <c r="R156" s="39"/>
    </row>
    <row r="157" spans="13:18" ht="19.5" customHeight="1">
      <c r="M157" s="35"/>
      <c r="N157" s="38"/>
      <c r="O157" s="39"/>
      <c r="P157" s="35"/>
      <c r="Q157" s="38"/>
      <c r="R157" s="39"/>
    </row>
    <row r="158" spans="13:18" ht="19.5" customHeight="1">
      <c r="M158" s="35"/>
      <c r="N158" s="38"/>
      <c r="O158" s="39"/>
      <c r="P158" s="35"/>
      <c r="Q158" s="38"/>
      <c r="R158" s="39"/>
    </row>
    <row r="159" spans="13:18" ht="19.5" customHeight="1">
      <c r="M159" s="35"/>
      <c r="N159" s="38"/>
      <c r="O159" s="39"/>
      <c r="P159" s="35"/>
      <c r="Q159" s="38"/>
      <c r="R159" s="39"/>
    </row>
    <row r="160" spans="13:18" ht="19.5" customHeight="1">
      <c r="M160" s="35"/>
      <c r="N160" s="38"/>
      <c r="O160" s="39"/>
      <c r="P160" s="35"/>
      <c r="Q160" s="38"/>
      <c r="R160" s="39"/>
    </row>
  </sheetData>
  <sheetProtection/>
  <mergeCells count="20">
    <mergeCell ref="C2:F2"/>
    <mergeCell ref="C69:F69"/>
    <mergeCell ref="C70:F70"/>
    <mergeCell ref="C75:F75"/>
    <mergeCell ref="S1:V1"/>
    <mergeCell ref="M1:O1"/>
    <mergeCell ref="P1:R1"/>
    <mergeCell ref="D1:E1"/>
    <mergeCell ref="I1:J1"/>
    <mergeCell ref="K1:L1"/>
    <mergeCell ref="C76:F76"/>
    <mergeCell ref="C35:F35"/>
    <mergeCell ref="C81:F81"/>
    <mergeCell ref="C82:F82"/>
    <mergeCell ref="C96:F97"/>
    <mergeCell ref="C86:F86"/>
    <mergeCell ref="C87:F87"/>
    <mergeCell ref="C91:F91"/>
    <mergeCell ref="C92:F92"/>
    <mergeCell ref="C43:F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B23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5.7109375" style="10" customWidth="1"/>
    <col min="2" max="2" width="20.7109375" style="70" customWidth="1"/>
    <col min="3" max="16" width="5.7109375" style="10" customWidth="1"/>
    <col min="17" max="28" width="5.7109375" style="96" customWidth="1"/>
    <col min="29" max="16384" width="9.140625" style="96" customWidth="1"/>
  </cols>
  <sheetData>
    <row r="1" spans="1:27" ht="15" customHeight="1">
      <c r="A1" s="111" t="s">
        <v>13</v>
      </c>
      <c r="B1" s="176" t="s">
        <v>82</v>
      </c>
      <c r="C1" s="9"/>
      <c r="D1" s="9"/>
      <c r="E1" s="9"/>
      <c r="F1" s="9"/>
      <c r="G1" s="9"/>
      <c r="H1" s="9"/>
      <c r="I1" s="2"/>
      <c r="J1" s="9"/>
      <c r="K1" s="9"/>
      <c r="M1" s="9"/>
      <c r="Q1" s="9"/>
      <c r="R1" s="9"/>
      <c r="S1" s="9"/>
      <c r="T1" s="9"/>
      <c r="U1" s="9"/>
      <c r="V1" s="9"/>
      <c r="W1" s="2"/>
      <c r="X1" s="9"/>
      <c r="Y1" s="9"/>
      <c r="Z1" s="129"/>
      <c r="AA1" s="9"/>
    </row>
    <row r="2" spans="1:28" ht="15" customHeight="1">
      <c r="A2" s="112" t="s">
        <v>14</v>
      </c>
      <c r="B2" s="176"/>
      <c r="C2" s="130" t="s">
        <v>7</v>
      </c>
      <c r="D2" s="130" t="s">
        <v>8</v>
      </c>
      <c r="E2" s="130" t="s">
        <v>8</v>
      </c>
      <c r="F2" s="130" t="s">
        <v>7</v>
      </c>
      <c r="G2" s="130" t="s">
        <v>7</v>
      </c>
      <c r="H2" s="130" t="s">
        <v>8</v>
      </c>
      <c r="I2" s="130" t="s">
        <v>7</v>
      </c>
      <c r="J2" s="130" t="s">
        <v>8</v>
      </c>
      <c r="K2" s="130" t="s">
        <v>7</v>
      </c>
      <c r="L2" s="130" t="s">
        <v>8</v>
      </c>
      <c r="M2" s="150" t="s">
        <v>396</v>
      </c>
      <c r="N2" s="116"/>
      <c r="O2" s="116"/>
      <c r="P2" s="116"/>
      <c r="Q2" s="130" t="s">
        <v>7</v>
      </c>
      <c r="R2" s="130" t="s">
        <v>8</v>
      </c>
      <c r="S2" s="130" t="s">
        <v>8</v>
      </c>
      <c r="T2" s="130" t="s">
        <v>7</v>
      </c>
      <c r="U2" s="130" t="s">
        <v>7</v>
      </c>
      <c r="V2" s="130" t="s">
        <v>8</v>
      </c>
      <c r="W2" s="130" t="s">
        <v>7</v>
      </c>
      <c r="X2" s="130" t="s">
        <v>8</v>
      </c>
      <c r="Y2" s="130" t="s">
        <v>7</v>
      </c>
      <c r="Z2" s="130" t="s">
        <v>8</v>
      </c>
      <c r="AA2" s="150" t="s">
        <v>396</v>
      </c>
      <c r="AB2" s="116"/>
    </row>
    <row r="3" spans="1:28" ht="15" customHeight="1">
      <c r="A3" s="113" t="s">
        <v>15</v>
      </c>
      <c r="B3" s="176"/>
      <c r="C3" s="111" t="s">
        <v>13</v>
      </c>
      <c r="D3" s="113" t="s">
        <v>15</v>
      </c>
      <c r="E3" s="113" t="s">
        <v>15</v>
      </c>
      <c r="F3" s="113" t="s">
        <v>15</v>
      </c>
      <c r="G3" s="113" t="s">
        <v>15</v>
      </c>
      <c r="H3" s="111" t="s">
        <v>13</v>
      </c>
      <c r="I3" s="112" t="s">
        <v>14</v>
      </c>
      <c r="J3" s="113" t="s">
        <v>15</v>
      </c>
      <c r="K3" s="113" t="s">
        <v>15</v>
      </c>
      <c r="L3" s="113" t="s">
        <v>15</v>
      </c>
      <c r="M3" s="113" t="s">
        <v>15</v>
      </c>
      <c r="N3" s="116"/>
      <c r="O3" s="116" t="s">
        <v>51</v>
      </c>
      <c r="P3" s="97" t="s">
        <v>8</v>
      </c>
      <c r="Q3" s="76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9.5" customHeight="1">
      <c r="A4" s="109" t="s">
        <v>52</v>
      </c>
      <c r="B4" s="98" t="s">
        <v>68</v>
      </c>
      <c r="C4" s="115">
        <v>1</v>
      </c>
      <c r="D4" s="115">
        <v>2</v>
      </c>
      <c r="E4" s="115">
        <v>3</v>
      </c>
      <c r="F4" s="115">
        <v>4</v>
      </c>
      <c r="G4" s="115">
        <v>5</v>
      </c>
      <c r="H4" s="115">
        <v>6</v>
      </c>
      <c r="I4" s="115">
        <v>7</v>
      </c>
      <c r="J4" s="115">
        <v>8</v>
      </c>
      <c r="K4" s="115">
        <v>9</v>
      </c>
      <c r="L4" s="115">
        <v>10</v>
      </c>
      <c r="M4" s="115" t="s">
        <v>53</v>
      </c>
      <c r="N4" s="115" t="s">
        <v>16</v>
      </c>
      <c r="O4" s="115" t="s">
        <v>54</v>
      </c>
      <c r="P4" s="115" t="s">
        <v>54</v>
      </c>
      <c r="Q4" s="115">
        <v>1</v>
      </c>
      <c r="R4" s="115">
        <v>2</v>
      </c>
      <c r="S4" s="115">
        <v>3</v>
      </c>
      <c r="T4" s="115">
        <v>4</v>
      </c>
      <c r="U4" s="115">
        <v>5</v>
      </c>
      <c r="V4" s="115">
        <v>6</v>
      </c>
      <c r="W4" s="115">
        <v>7</v>
      </c>
      <c r="X4" s="115">
        <v>8</v>
      </c>
      <c r="Y4" s="115">
        <v>9</v>
      </c>
      <c r="Z4" s="115">
        <v>10</v>
      </c>
      <c r="AA4" s="115" t="s">
        <v>53</v>
      </c>
      <c r="AB4" s="115" t="s">
        <v>16</v>
      </c>
    </row>
    <row r="5" spans="1:28" ht="19.5" customHeight="1">
      <c r="A5" s="99"/>
      <c r="B5" s="51" t="s">
        <v>160</v>
      </c>
      <c r="C5" s="99"/>
      <c r="D5" s="99"/>
      <c r="E5" s="99"/>
      <c r="F5" s="99"/>
      <c r="G5" s="99"/>
      <c r="H5" s="99"/>
      <c r="I5" s="99"/>
      <c r="J5" s="99"/>
      <c r="K5" s="151"/>
      <c r="L5" s="99"/>
      <c r="M5" s="99"/>
      <c r="N5" s="156"/>
      <c r="O5" s="120">
        <f aca="true" t="shared" si="0" ref="O5:O23">SUM(C5:N5)</f>
        <v>0</v>
      </c>
      <c r="P5" s="120">
        <f aca="true" t="shared" si="1" ref="P5:P22">SUM(Q5:AB5)</f>
        <v>0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58"/>
    </row>
    <row r="6" spans="1:28" ht="19.5" customHeight="1">
      <c r="A6" s="99"/>
      <c r="B6" s="51" t="s">
        <v>143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56"/>
      <c r="O6" s="120">
        <f t="shared" si="0"/>
        <v>0</v>
      </c>
      <c r="P6" s="120">
        <f t="shared" si="1"/>
        <v>0</v>
      </c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58"/>
    </row>
    <row r="7" spans="1:28" ht="19.5" customHeight="1">
      <c r="A7" s="99"/>
      <c r="B7" s="51" t="s">
        <v>144</v>
      </c>
      <c r="C7" s="99"/>
      <c r="D7" s="99"/>
      <c r="E7" s="99"/>
      <c r="F7" s="99"/>
      <c r="G7" s="99"/>
      <c r="H7" s="99"/>
      <c r="I7" s="99"/>
      <c r="J7" s="99"/>
      <c r="K7" s="151"/>
      <c r="L7" s="99"/>
      <c r="M7" s="99"/>
      <c r="N7" s="156"/>
      <c r="O7" s="120">
        <f t="shared" si="0"/>
        <v>0</v>
      </c>
      <c r="P7" s="120">
        <f t="shared" si="1"/>
        <v>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58"/>
    </row>
    <row r="8" spans="1:28" ht="19.5" customHeight="1">
      <c r="A8" s="99"/>
      <c r="B8" s="51" t="s">
        <v>145</v>
      </c>
      <c r="C8" s="99"/>
      <c r="D8" s="99"/>
      <c r="E8" s="99"/>
      <c r="F8" s="99"/>
      <c r="G8" s="152"/>
      <c r="H8" s="99"/>
      <c r="I8" s="99"/>
      <c r="J8" s="99"/>
      <c r="K8" s="99"/>
      <c r="L8" s="99"/>
      <c r="M8" s="99"/>
      <c r="N8" s="156"/>
      <c r="O8" s="120">
        <f t="shared" si="0"/>
        <v>0</v>
      </c>
      <c r="P8" s="120">
        <f t="shared" si="1"/>
        <v>0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58"/>
    </row>
    <row r="9" spans="1:28" ht="19.5" customHeight="1">
      <c r="A9" s="99"/>
      <c r="B9" s="51" t="s">
        <v>146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56"/>
      <c r="O9" s="120">
        <f t="shared" si="0"/>
        <v>0</v>
      </c>
      <c r="P9" s="120">
        <f t="shared" si="1"/>
        <v>0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158"/>
    </row>
    <row r="10" spans="1:28" ht="19.5" customHeight="1">
      <c r="A10" s="99"/>
      <c r="B10" s="51" t="s">
        <v>147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51"/>
      <c r="N10" s="156"/>
      <c r="O10" s="120">
        <f t="shared" si="0"/>
        <v>0</v>
      </c>
      <c r="P10" s="120">
        <f t="shared" si="1"/>
        <v>0</v>
      </c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58"/>
    </row>
    <row r="11" spans="1:28" ht="19.5" customHeight="1">
      <c r="A11" s="99"/>
      <c r="B11" s="51" t="s">
        <v>148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56"/>
      <c r="O11" s="120">
        <f t="shared" si="0"/>
        <v>0</v>
      </c>
      <c r="P11" s="120">
        <f t="shared" si="1"/>
        <v>0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58"/>
    </row>
    <row r="12" spans="1:28" ht="19.5" customHeight="1">
      <c r="A12" s="99"/>
      <c r="B12" s="51" t="s">
        <v>149</v>
      </c>
      <c r="C12" s="99"/>
      <c r="D12" s="99">
        <v>1</v>
      </c>
      <c r="E12" s="99"/>
      <c r="F12" s="99"/>
      <c r="G12" s="99"/>
      <c r="H12" s="99"/>
      <c r="I12" s="99"/>
      <c r="J12" s="99">
        <v>1</v>
      </c>
      <c r="K12" s="99"/>
      <c r="L12" s="99"/>
      <c r="M12" s="99">
        <v>1</v>
      </c>
      <c r="N12" s="156"/>
      <c r="O12" s="120">
        <f t="shared" si="0"/>
        <v>3</v>
      </c>
      <c r="P12" s="120">
        <f t="shared" si="1"/>
        <v>3</v>
      </c>
      <c r="Q12" s="99"/>
      <c r="R12" s="99"/>
      <c r="S12" s="99"/>
      <c r="T12" s="99"/>
      <c r="U12" s="99">
        <v>1</v>
      </c>
      <c r="V12" s="99">
        <v>1</v>
      </c>
      <c r="W12" s="99">
        <v>1</v>
      </c>
      <c r="X12" s="99"/>
      <c r="Y12" s="99"/>
      <c r="Z12" s="99"/>
      <c r="AA12" s="99"/>
      <c r="AB12" s="158"/>
    </row>
    <row r="13" spans="1:28" ht="19.5" customHeight="1">
      <c r="A13" s="99"/>
      <c r="B13" s="51" t="s">
        <v>150</v>
      </c>
      <c r="C13" s="99"/>
      <c r="D13" s="99"/>
      <c r="E13" s="99"/>
      <c r="F13" s="99"/>
      <c r="G13" s="99"/>
      <c r="H13" s="99"/>
      <c r="I13" s="151"/>
      <c r="J13" s="99"/>
      <c r="K13" s="99"/>
      <c r="L13" s="99"/>
      <c r="M13" s="99"/>
      <c r="N13" s="156"/>
      <c r="O13" s="120">
        <f t="shared" si="0"/>
        <v>0</v>
      </c>
      <c r="P13" s="120">
        <f t="shared" si="1"/>
        <v>0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58"/>
    </row>
    <row r="14" spans="1:28" ht="19.5" customHeight="1">
      <c r="A14" s="99"/>
      <c r="B14" s="51" t="s">
        <v>151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56"/>
      <c r="O14" s="120">
        <f t="shared" si="0"/>
        <v>0</v>
      </c>
      <c r="P14" s="120">
        <f t="shared" si="1"/>
        <v>0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58"/>
    </row>
    <row r="15" spans="1:28" ht="19.5" customHeight="1">
      <c r="A15" s="99"/>
      <c r="B15" s="51" t="s">
        <v>152</v>
      </c>
      <c r="C15" s="99"/>
      <c r="D15" s="99"/>
      <c r="E15" s="151"/>
      <c r="F15" s="99"/>
      <c r="G15" s="99"/>
      <c r="H15" s="99">
        <v>1</v>
      </c>
      <c r="I15" s="99"/>
      <c r="J15" s="99"/>
      <c r="K15" s="99"/>
      <c r="L15" s="99"/>
      <c r="M15" s="99"/>
      <c r="N15" s="156"/>
      <c r="O15" s="120">
        <f t="shared" si="0"/>
        <v>1</v>
      </c>
      <c r="P15" s="120">
        <f t="shared" si="1"/>
        <v>0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58"/>
    </row>
    <row r="16" spans="1:28" ht="19.5" customHeight="1">
      <c r="A16" s="99"/>
      <c r="B16" s="51" t="s">
        <v>153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56"/>
      <c r="O16" s="120">
        <f t="shared" si="0"/>
        <v>0</v>
      </c>
      <c r="P16" s="120">
        <f t="shared" si="1"/>
        <v>3</v>
      </c>
      <c r="Q16" s="99">
        <v>1</v>
      </c>
      <c r="R16" s="99">
        <v>1</v>
      </c>
      <c r="S16" s="99"/>
      <c r="T16" s="99"/>
      <c r="U16" s="99"/>
      <c r="V16" s="99"/>
      <c r="W16" s="99"/>
      <c r="X16" s="99"/>
      <c r="Y16" s="99"/>
      <c r="Z16" s="99"/>
      <c r="AA16" s="99">
        <v>1</v>
      </c>
      <c r="AB16" s="158"/>
    </row>
    <row r="17" spans="1:28" ht="19.5" customHeight="1">
      <c r="A17" s="99"/>
      <c r="B17" s="51" t="s">
        <v>154</v>
      </c>
      <c r="C17" s="99"/>
      <c r="D17" s="99"/>
      <c r="E17" s="99"/>
      <c r="F17" s="99"/>
      <c r="G17" s="99"/>
      <c r="H17" s="99"/>
      <c r="I17" s="99"/>
      <c r="J17" s="99"/>
      <c r="K17" s="99"/>
      <c r="L17" s="99">
        <v>1</v>
      </c>
      <c r="M17" s="99"/>
      <c r="N17" s="156"/>
      <c r="O17" s="120">
        <f t="shared" si="0"/>
        <v>1</v>
      </c>
      <c r="P17" s="120">
        <f t="shared" si="1"/>
        <v>0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58"/>
    </row>
    <row r="18" spans="1:28" ht="19.5" customHeight="1">
      <c r="A18" s="99"/>
      <c r="B18" s="51" t="s">
        <v>155</v>
      </c>
      <c r="C18" s="99"/>
      <c r="D18" s="99"/>
      <c r="E18" s="99"/>
      <c r="F18" s="99"/>
      <c r="G18" s="99"/>
      <c r="H18" s="99"/>
      <c r="I18" s="99">
        <v>1</v>
      </c>
      <c r="J18" s="99"/>
      <c r="K18" s="99"/>
      <c r="L18" s="99"/>
      <c r="M18" s="99"/>
      <c r="N18" s="156"/>
      <c r="O18" s="120">
        <f t="shared" si="0"/>
        <v>1</v>
      </c>
      <c r="P18" s="120">
        <f t="shared" si="1"/>
        <v>2</v>
      </c>
      <c r="Q18" s="99"/>
      <c r="R18" s="99">
        <v>1</v>
      </c>
      <c r="S18" s="99"/>
      <c r="T18" s="99"/>
      <c r="U18" s="99"/>
      <c r="V18" s="99"/>
      <c r="W18" s="99"/>
      <c r="X18" s="99"/>
      <c r="Y18" s="99"/>
      <c r="Z18" s="99"/>
      <c r="AA18" s="99">
        <v>1</v>
      </c>
      <c r="AB18" s="158"/>
    </row>
    <row r="19" spans="1:28" ht="19.5" customHeight="1">
      <c r="A19" s="99"/>
      <c r="B19" s="51" t="s">
        <v>156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56"/>
      <c r="O19" s="120">
        <f t="shared" si="0"/>
        <v>0</v>
      </c>
      <c r="P19" s="120">
        <f t="shared" si="1"/>
        <v>1</v>
      </c>
      <c r="Q19" s="99">
        <v>1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58"/>
    </row>
    <row r="20" spans="1:28" ht="19.5" customHeight="1">
      <c r="A20" s="99"/>
      <c r="B20" s="51" t="s">
        <v>157</v>
      </c>
      <c r="C20" s="99">
        <v>3</v>
      </c>
      <c r="D20" s="99">
        <v>1</v>
      </c>
      <c r="E20" s="99"/>
      <c r="F20" s="99"/>
      <c r="G20" s="99">
        <v>1</v>
      </c>
      <c r="H20" s="99"/>
      <c r="I20" s="99">
        <v>1</v>
      </c>
      <c r="J20" s="99"/>
      <c r="K20" s="99"/>
      <c r="L20" s="99">
        <v>1</v>
      </c>
      <c r="M20" s="99">
        <v>1</v>
      </c>
      <c r="N20" s="156"/>
      <c r="O20" s="120">
        <f t="shared" si="0"/>
        <v>8</v>
      </c>
      <c r="P20" s="120">
        <f t="shared" si="1"/>
        <v>2</v>
      </c>
      <c r="Q20" s="99"/>
      <c r="R20" s="99"/>
      <c r="S20" s="99">
        <v>1</v>
      </c>
      <c r="T20" s="99"/>
      <c r="U20" s="99"/>
      <c r="V20" s="99"/>
      <c r="W20" s="99">
        <v>1</v>
      </c>
      <c r="X20" s="99"/>
      <c r="Y20" s="99"/>
      <c r="Z20" s="99"/>
      <c r="AA20" s="99"/>
      <c r="AB20" s="158"/>
    </row>
    <row r="21" spans="1:28" ht="19.5" customHeight="1">
      <c r="A21" s="99"/>
      <c r="B21" s="51" t="s">
        <v>158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>
        <v>1</v>
      </c>
      <c r="N21" s="156"/>
      <c r="O21" s="120">
        <f t="shared" si="0"/>
        <v>1</v>
      </c>
      <c r="P21" s="120">
        <f t="shared" si="1"/>
        <v>0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58"/>
    </row>
    <row r="22" spans="1:28" ht="19.5" customHeight="1">
      <c r="A22" s="99"/>
      <c r="B22" s="51" t="s">
        <v>159</v>
      </c>
      <c r="C22" s="99"/>
      <c r="D22" s="99"/>
      <c r="E22" s="99">
        <v>1</v>
      </c>
      <c r="F22" s="99"/>
      <c r="G22" s="99"/>
      <c r="H22" s="99">
        <v>1</v>
      </c>
      <c r="I22" s="99"/>
      <c r="J22" s="99"/>
      <c r="K22" s="99"/>
      <c r="L22" s="99">
        <v>1</v>
      </c>
      <c r="M22" s="99"/>
      <c r="N22" s="156"/>
      <c r="O22" s="120">
        <f t="shared" si="0"/>
        <v>3</v>
      </c>
      <c r="P22" s="120">
        <f t="shared" si="1"/>
        <v>0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158"/>
    </row>
    <row r="23" spans="1:28" ht="19.5" customHeight="1" thickBot="1">
      <c r="A23" s="100" t="s">
        <v>55</v>
      </c>
      <c r="B23" s="101" t="s">
        <v>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57"/>
      <c r="O23" s="121">
        <f t="shared" si="0"/>
        <v>0</v>
      </c>
      <c r="P23" s="121" t="s">
        <v>55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59"/>
    </row>
  </sheetData>
  <sheetProtection/>
  <mergeCells count="1">
    <mergeCell ref="B1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AB23"/>
  <sheetViews>
    <sheetView zoomScalePageLayoutView="0" workbookViewId="0" topLeftCell="A1">
      <selection activeCell="E6" sqref="E6"/>
    </sheetView>
  </sheetViews>
  <sheetFormatPr defaultColWidth="9.140625" defaultRowHeight="15" customHeight="1"/>
  <cols>
    <col min="1" max="1" width="5.7109375" style="10" customWidth="1"/>
    <col min="2" max="2" width="20.7109375" style="70" customWidth="1"/>
    <col min="3" max="16" width="5.7109375" style="10" customWidth="1"/>
    <col min="17" max="28" width="5.7109375" style="96" customWidth="1"/>
    <col min="29" max="16384" width="9.140625" style="96" customWidth="1"/>
  </cols>
  <sheetData>
    <row r="1" spans="1:27" ht="15" customHeight="1">
      <c r="A1" s="111" t="s">
        <v>13</v>
      </c>
      <c r="B1" s="176" t="s">
        <v>83</v>
      </c>
      <c r="C1" s="9"/>
      <c r="D1" s="9"/>
      <c r="E1" s="9"/>
      <c r="F1" s="9"/>
      <c r="G1" s="2"/>
      <c r="I1" s="9"/>
      <c r="J1" s="2"/>
      <c r="K1" s="9"/>
      <c r="L1" s="9"/>
      <c r="M1" s="149"/>
      <c r="Q1" s="9"/>
      <c r="R1" s="9"/>
      <c r="S1" s="9"/>
      <c r="T1" s="9"/>
      <c r="U1" s="2"/>
      <c r="V1" s="129"/>
      <c r="W1" s="9"/>
      <c r="X1" s="2"/>
      <c r="Y1" s="9"/>
      <c r="Z1" s="9"/>
      <c r="AA1" s="149"/>
    </row>
    <row r="2" spans="1:28" ht="15" customHeight="1">
      <c r="A2" s="112" t="s">
        <v>14</v>
      </c>
      <c r="B2" s="176"/>
      <c r="C2" s="128" t="s">
        <v>7</v>
      </c>
      <c r="D2" s="128" t="s">
        <v>8</v>
      </c>
      <c r="E2" s="128" t="s">
        <v>8</v>
      </c>
      <c r="F2" s="128" t="s">
        <v>7</v>
      </c>
      <c r="G2" s="128" t="s">
        <v>8</v>
      </c>
      <c r="H2" s="128" t="s">
        <v>7</v>
      </c>
      <c r="I2" s="128" t="s">
        <v>8</v>
      </c>
      <c r="J2" s="128" t="s">
        <v>7</v>
      </c>
      <c r="K2" s="128" t="s">
        <v>8</v>
      </c>
      <c r="L2" s="128" t="s">
        <v>7</v>
      </c>
      <c r="M2" s="150" t="s">
        <v>396</v>
      </c>
      <c r="N2" s="116"/>
      <c r="O2" s="116"/>
      <c r="P2" s="116"/>
      <c r="Q2" s="128" t="s">
        <v>7</v>
      </c>
      <c r="R2" s="128" t="s">
        <v>8</v>
      </c>
      <c r="S2" s="128" t="s">
        <v>8</v>
      </c>
      <c r="T2" s="128" t="s">
        <v>7</v>
      </c>
      <c r="U2" s="128" t="s">
        <v>8</v>
      </c>
      <c r="V2" s="128" t="s">
        <v>7</v>
      </c>
      <c r="W2" s="128" t="s">
        <v>8</v>
      </c>
      <c r="X2" s="128" t="s">
        <v>7</v>
      </c>
      <c r="Y2" s="128" t="s">
        <v>8</v>
      </c>
      <c r="Z2" s="128" t="s">
        <v>7</v>
      </c>
      <c r="AA2" s="150" t="s">
        <v>396</v>
      </c>
      <c r="AB2" s="116"/>
    </row>
    <row r="3" spans="1:28" ht="15" customHeight="1">
      <c r="A3" s="113" t="s">
        <v>15</v>
      </c>
      <c r="B3" s="176"/>
      <c r="C3" s="113" t="s">
        <v>15</v>
      </c>
      <c r="D3" s="111" t="s">
        <v>13</v>
      </c>
      <c r="E3" s="111" t="s">
        <v>13</v>
      </c>
      <c r="F3" s="111" t="s">
        <v>13</v>
      </c>
      <c r="G3" s="113" t="s">
        <v>15</v>
      </c>
      <c r="H3" s="113" t="s">
        <v>15</v>
      </c>
      <c r="I3" s="112" t="s">
        <v>14</v>
      </c>
      <c r="J3" s="113" t="s">
        <v>15</v>
      </c>
      <c r="K3" s="113" t="s">
        <v>15</v>
      </c>
      <c r="L3" s="111" t="s">
        <v>13</v>
      </c>
      <c r="M3" s="113" t="s">
        <v>15</v>
      </c>
      <c r="N3" s="116"/>
      <c r="O3" s="116" t="s">
        <v>51</v>
      </c>
      <c r="P3" s="97" t="s">
        <v>8</v>
      </c>
      <c r="Q3" s="76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9.5" customHeight="1">
      <c r="A4" s="109" t="s">
        <v>52</v>
      </c>
      <c r="B4" s="98" t="s">
        <v>68</v>
      </c>
      <c r="C4" s="115">
        <v>1</v>
      </c>
      <c r="D4" s="115">
        <v>2</v>
      </c>
      <c r="E4" s="115">
        <v>3</v>
      </c>
      <c r="F4" s="115">
        <v>4</v>
      </c>
      <c r="G4" s="115">
        <v>5</v>
      </c>
      <c r="H4" s="115">
        <v>6</v>
      </c>
      <c r="I4" s="115">
        <v>7</v>
      </c>
      <c r="J4" s="115">
        <v>8</v>
      </c>
      <c r="K4" s="115">
        <v>9</v>
      </c>
      <c r="L4" s="115">
        <v>10</v>
      </c>
      <c r="M4" s="115" t="s">
        <v>53</v>
      </c>
      <c r="N4" s="115" t="s">
        <v>16</v>
      </c>
      <c r="O4" s="115" t="s">
        <v>54</v>
      </c>
      <c r="P4" s="115" t="s">
        <v>54</v>
      </c>
      <c r="Q4" s="115">
        <v>1</v>
      </c>
      <c r="R4" s="115">
        <v>2</v>
      </c>
      <c r="S4" s="115">
        <v>3</v>
      </c>
      <c r="T4" s="115">
        <v>4</v>
      </c>
      <c r="U4" s="115">
        <v>5</v>
      </c>
      <c r="V4" s="115">
        <v>6</v>
      </c>
      <c r="W4" s="115">
        <v>7</v>
      </c>
      <c r="X4" s="115">
        <v>8</v>
      </c>
      <c r="Y4" s="115">
        <v>9</v>
      </c>
      <c r="Z4" s="115">
        <v>10</v>
      </c>
      <c r="AA4" s="115" t="s">
        <v>53</v>
      </c>
      <c r="AB4" s="115" t="s">
        <v>16</v>
      </c>
    </row>
    <row r="5" spans="1:28" ht="19.5" customHeight="1">
      <c r="A5" s="99"/>
      <c r="B5" s="51" t="s">
        <v>178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56"/>
      <c r="O5" s="120">
        <f aca="true" t="shared" si="0" ref="O5:O23">SUM(C5:N5)</f>
        <v>0</v>
      </c>
      <c r="P5" s="120">
        <f aca="true" t="shared" si="1" ref="P5:P22">SUM(Q5:AB5)</f>
        <v>0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58"/>
    </row>
    <row r="6" spans="1:28" ht="19.5" customHeight="1">
      <c r="A6" s="99"/>
      <c r="B6" s="51" t="s">
        <v>161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56"/>
      <c r="O6" s="120">
        <f t="shared" si="0"/>
        <v>0</v>
      </c>
      <c r="P6" s="120">
        <f t="shared" si="1"/>
        <v>0</v>
      </c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58"/>
    </row>
    <row r="7" spans="1:28" ht="19.5" customHeight="1">
      <c r="A7" s="99"/>
      <c r="B7" s="51" t="s">
        <v>162</v>
      </c>
      <c r="C7" s="99"/>
      <c r="D7" s="99"/>
      <c r="E7" s="99"/>
      <c r="F7" s="99"/>
      <c r="G7" s="151"/>
      <c r="H7" s="99"/>
      <c r="I7" s="99"/>
      <c r="J7" s="99"/>
      <c r="K7" s="99"/>
      <c r="L7" s="99"/>
      <c r="M7" s="99"/>
      <c r="N7" s="156"/>
      <c r="O7" s="120">
        <f t="shared" si="0"/>
        <v>0</v>
      </c>
      <c r="P7" s="120">
        <f t="shared" si="1"/>
        <v>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58"/>
    </row>
    <row r="8" spans="1:28" ht="19.5" customHeight="1">
      <c r="A8" s="99"/>
      <c r="B8" s="51" t="s">
        <v>163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56"/>
      <c r="O8" s="120">
        <f t="shared" si="0"/>
        <v>0</v>
      </c>
      <c r="P8" s="120">
        <f t="shared" si="1"/>
        <v>0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58"/>
    </row>
    <row r="9" spans="1:28" ht="19.5" customHeight="1">
      <c r="A9" s="99"/>
      <c r="B9" s="51" t="s">
        <v>164</v>
      </c>
      <c r="C9" s="99"/>
      <c r="D9" s="99"/>
      <c r="E9" s="99"/>
      <c r="F9" s="99"/>
      <c r="G9" s="99"/>
      <c r="H9" s="99"/>
      <c r="I9" s="99"/>
      <c r="J9" s="151"/>
      <c r="K9" s="99"/>
      <c r="L9" s="99"/>
      <c r="M9" s="99"/>
      <c r="N9" s="156"/>
      <c r="O9" s="120">
        <f t="shared" si="0"/>
        <v>0</v>
      </c>
      <c r="P9" s="120">
        <f t="shared" si="1"/>
        <v>0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158"/>
    </row>
    <row r="10" spans="1:28" ht="19.5" customHeight="1">
      <c r="A10" s="99"/>
      <c r="B10" s="51" t="s">
        <v>165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56"/>
      <c r="O10" s="120">
        <f t="shared" si="0"/>
        <v>0</v>
      </c>
      <c r="P10" s="120">
        <f t="shared" si="1"/>
        <v>1</v>
      </c>
      <c r="Q10" s="99"/>
      <c r="R10" s="99"/>
      <c r="S10" s="99"/>
      <c r="T10" s="99"/>
      <c r="U10" s="99"/>
      <c r="V10" s="99"/>
      <c r="W10" s="99"/>
      <c r="X10" s="99"/>
      <c r="Y10" s="99">
        <v>1</v>
      </c>
      <c r="Z10" s="99"/>
      <c r="AA10" s="99"/>
      <c r="AB10" s="158"/>
    </row>
    <row r="11" spans="1:28" ht="19.5" customHeight="1">
      <c r="A11" s="99"/>
      <c r="B11" s="51" t="s">
        <v>166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56"/>
      <c r="O11" s="120">
        <f t="shared" si="0"/>
        <v>0</v>
      </c>
      <c r="P11" s="120">
        <f t="shared" si="1"/>
        <v>1</v>
      </c>
      <c r="Q11" s="99"/>
      <c r="R11" s="99"/>
      <c r="S11" s="99"/>
      <c r="T11" s="99"/>
      <c r="U11" s="99"/>
      <c r="V11" s="99"/>
      <c r="W11" s="99">
        <v>1</v>
      </c>
      <c r="X11" s="99"/>
      <c r="Y11" s="99"/>
      <c r="Z11" s="99"/>
      <c r="AA11" s="99"/>
      <c r="AB11" s="158"/>
    </row>
    <row r="12" spans="1:28" ht="19.5" customHeight="1">
      <c r="A12" s="99"/>
      <c r="B12" s="51" t="s">
        <v>167</v>
      </c>
      <c r="C12" s="99"/>
      <c r="D12" s="99"/>
      <c r="E12" s="99"/>
      <c r="F12" s="99"/>
      <c r="G12" s="151"/>
      <c r="H12" s="99"/>
      <c r="I12" s="99"/>
      <c r="J12" s="99"/>
      <c r="K12" s="99"/>
      <c r="L12" s="99"/>
      <c r="M12" s="99"/>
      <c r="N12" s="156"/>
      <c r="O12" s="120">
        <f t="shared" si="0"/>
        <v>0</v>
      </c>
      <c r="P12" s="120">
        <f t="shared" si="1"/>
        <v>0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58"/>
    </row>
    <row r="13" spans="1:28" ht="19.5" customHeight="1">
      <c r="A13" s="99"/>
      <c r="B13" s="51" t="s">
        <v>168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56"/>
      <c r="O13" s="120">
        <f t="shared" si="0"/>
        <v>0</v>
      </c>
      <c r="P13" s="120">
        <f t="shared" si="1"/>
        <v>0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58"/>
    </row>
    <row r="14" spans="1:28" ht="19.5" customHeight="1">
      <c r="A14" s="99"/>
      <c r="B14" s="51" t="s">
        <v>169</v>
      </c>
      <c r="C14" s="99"/>
      <c r="D14" s="99"/>
      <c r="E14" s="151">
        <v>1</v>
      </c>
      <c r="F14" s="99"/>
      <c r="G14" s="99"/>
      <c r="H14" s="99"/>
      <c r="I14" s="99"/>
      <c r="J14" s="99"/>
      <c r="K14" s="99"/>
      <c r="L14" s="99">
        <v>1</v>
      </c>
      <c r="M14" s="99"/>
      <c r="N14" s="156"/>
      <c r="O14" s="120">
        <f t="shared" si="0"/>
        <v>2</v>
      </c>
      <c r="P14" s="120">
        <f t="shared" si="1"/>
        <v>0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58"/>
    </row>
    <row r="15" spans="1:28" ht="19.5" customHeight="1">
      <c r="A15" s="99"/>
      <c r="B15" s="51" t="s">
        <v>170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56"/>
      <c r="O15" s="120">
        <f t="shared" si="0"/>
        <v>0</v>
      </c>
      <c r="P15" s="120">
        <f t="shared" si="1"/>
        <v>0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58"/>
    </row>
    <row r="16" spans="1:28" ht="19.5" customHeight="1">
      <c r="A16" s="99"/>
      <c r="B16" s="51" t="s">
        <v>171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56"/>
      <c r="O16" s="120">
        <f t="shared" si="0"/>
        <v>0</v>
      </c>
      <c r="P16" s="120">
        <f t="shared" si="1"/>
        <v>0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58"/>
    </row>
    <row r="17" spans="1:28" ht="19.5" customHeight="1">
      <c r="A17" s="99"/>
      <c r="B17" s="51" t="s">
        <v>172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56"/>
      <c r="O17" s="120">
        <f t="shared" si="0"/>
        <v>0</v>
      </c>
      <c r="P17" s="120">
        <f t="shared" si="1"/>
        <v>0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58"/>
    </row>
    <row r="18" spans="1:28" ht="19.5" customHeight="1">
      <c r="A18" s="99"/>
      <c r="B18" s="51" t="s">
        <v>173</v>
      </c>
      <c r="C18" s="99"/>
      <c r="D18" s="99"/>
      <c r="E18" s="99"/>
      <c r="F18" s="99"/>
      <c r="G18" s="99"/>
      <c r="H18" s="99"/>
      <c r="I18" s="99">
        <v>1</v>
      </c>
      <c r="J18" s="99"/>
      <c r="K18" s="99"/>
      <c r="L18" s="99">
        <v>1</v>
      </c>
      <c r="M18" s="99"/>
      <c r="N18" s="156"/>
      <c r="O18" s="120">
        <f t="shared" si="0"/>
        <v>2</v>
      </c>
      <c r="P18" s="120">
        <f t="shared" si="1"/>
        <v>2</v>
      </c>
      <c r="Q18" s="99"/>
      <c r="R18" s="99">
        <v>1</v>
      </c>
      <c r="S18" s="99"/>
      <c r="T18" s="99"/>
      <c r="U18" s="99"/>
      <c r="V18" s="99"/>
      <c r="W18" s="99">
        <v>1</v>
      </c>
      <c r="X18" s="99"/>
      <c r="Y18" s="99"/>
      <c r="Z18" s="99"/>
      <c r="AA18" s="99"/>
      <c r="AB18" s="158"/>
    </row>
    <row r="19" spans="1:28" ht="19.5" customHeight="1">
      <c r="A19" s="99"/>
      <c r="B19" s="51" t="s">
        <v>174</v>
      </c>
      <c r="C19" s="99">
        <v>1</v>
      </c>
      <c r="D19" s="99">
        <v>1</v>
      </c>
      <c r="E19" s="99">
        <v>1</v>
      </c>
      <c r="F19" s="99"/>
      <c r="G19" s="99"/>
      <c r="H19" s="99">
        <v>1</v>
      </c>
      <c r="I19" s="99"/>
      <c r="J19" s="99"/>
      <c r="K19" s="99"/>
      <c r="L19" s="99"/>
      <c r="M19" s="99"/>
      <c r="N19" s="156"/>
      <c r="O19" s="120">
        <f t="shared" si="0"/>
        <v>4</v>
      </c>
      <c r="P19" s="120">
        <f t="shared" si="1"/>
        <v>1</v>
      </c>
      <c r="Q19" s="99"/>
      <c r="R19" s="99"/>
      <c r="S19" s="99">
        <v>1</v>
      </c>
      <c r="T19" s="99"/>
      <c r="U19" s="99"/>
      <c r="V19" s="99"/>
      <c r="W19" s="99"/>
      <c r="X19" s="99"/>
      <c r="Y19" s="99"/>
      <c r="Z19" s="99"/>
      <c r="AA19" s="99"/>
      <c r="AB19" s="158"/>
    </row>
    <row r="20" spans="1:28" ht="19.5" customHeight="1">
      <c r="A20" s="99"/>
      <c r="B20" s="51" t="s">
        <v>175</v>
      </c>
      <c r="C20" s="99"/>
      <c r="D20" s="99">
        <v>1</v>
      </c>
      <c r="E20" s="151">
        <v>1</v>
      </c>
      <c r="F20" s="99">
        <v>1</v>
      </c>
      <c r="G20" s="99"/>
      <c r="H20" s="99"/>
      <c r="I20" s="99">
        <v>2</v>
      </c>
      <c r="J20" s="99"/>
      <c r="K20" s="99">
        <v>1</v>
      </c>
      <c r="L20" s="99"/>
      <c r="M20" s="99"/>
      <c r="N20" s="156"/>
      <c r="O20" s="120">
        <f t="shared" si="0"/>
        <v>6</v>
      </c>
      <c r="P20" s="120">
        <f t="shared" si="1"/>
        <v>1</v>
      </c>
      <c r="Q20" s="99"/>
      <c r="R20" s="99"/>
      <c r="S20" s="99"/>
      <c r="T20" s="99"/>
      <c r="U20" s="99"/>
      <c r="V20" s="99"/>
      <c r="W20" s="99">
        <v>1</v>
      </c>
      <c r="X20" s="99"/>
      <c r="Y20" s="99"/>
      <c r="Z20" s="99"/>
      <c r="AA20" s="99"/>
      <c r="AB20" s="158"/>
    </row>
    <row r="21" spans="1:28" ht="19.5" customHeight="1">
      <c r="A21" s="99"/>
      <c r="B21" s="51" t="s">
        <v>176</v>
      </c>
      <c r="C21" s="99"/>
      <c r="D21" s="99"/>
      <c r="E21" s="99"/>
      <c r="F21" s="99"/>
      <c r="G21" s="99"/>
      <c r="H21" s="99"/>
      <c r="I21" s="99">
        <v>2</v>
      </c>
      <c r="J21" s="99"/>
      <c r="K21" s="99"/>
      <c r="L21" s="99"/>
      <c r="M21" s="99"/>
      <c r="N21" s="156"/>
      <c r="O21" s="120">
        <f t="shared" si="0"/>
        <v>2</v>
      </c>
      <c r="P21" s="120">
        <f t="shared" si="1"/>
        <v>3</v>
      </c>
      <c r="Q21" s="99">
        <v>1</v>
      </c>
      <c r="R21" s="99"/>
      <c r="S21" s="99"/>
      <c r="T21" s="99"/>
      <c r="U21" s="99"/>
      <c r="V21" s="99"/>
      <c r="W21" s="99"/>
      <c r="X21" s="99"/>
      <c r="Y21" s="99"/>
      <c r="Z21" s="99">
        <v>1</v>
      </c>
      <c r="AA21" s="99">
        <v>1</v>
      </c>
      <c r="AB21" s="158"/>
    </row>
    <row r="22" spans="1:28" ht="19.5" customHeight="1">
      <c r="A22" s="99"/>
      <c r="B22" s="51" t="s">
        <v>177</v>
      </c>
      <c r="C22" s="99"/>
      <c r="D22" s="99">
        <v>1</v>
      </c>
      <c r="E22" s="99">
        <v>1</v>
      </c>
      <c r="F22" s="151">
        <v>1</v>
      </c>
      <c r="G22" s="99"/>
      <c r="H22" s="99"/>
      <c r="I22" s="99"/>
      <c r="J22" s="99"/>
      <c r="K22" s="99"/>
      <c r="L22" s="99">
        <v>1</v>
      </c>
      <c r="M22" s="99">
        <v>1</v>
      </c>
      <c r="N22" s="156"/>
      <c r="O22" s="120">
        <f t="shared" si="0"/>
        <v>5</v>
      </c>
      <c r="P22" s="120">
        <f t="shared" si="1"/>
        <v>2</v>
      </c>
      <c r="Q22" s="99"/>
      <c r="R22" s="99">
        <v>1</v>
      </c>
      <c r="S22" s="99">
        <v>1</v>
      </c>
      <c r="T22" s="99"/>
      <c r="U22" s="99"/>
      <c r="V22" s="99"/>
      <c r="W22" s="99"/>
      <c r="X22" s="99"/>
      <c r="Y22" s="99"/>
      <c r="Z22" s="99"/>
      <c r="AA22" s="99"/>
      <c r="AB22" s="158"/>
    </row>
    <row r="23" spans="1:28" ht="19.5" customHeight="1" thickBot="1">
      <c r="A23" s="100" t="s">
        <v>55</v>
      </c>
      <c r="B23" s="101" t="s">
        <v>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57"/>
      <c r="O23" s="121">
        <f t="shared" si="0"/>
        <v>0</v>
      </c>
      <c r="P23" s="121" t="s">
        <v>55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59"/>
    </row>
  </sheetData>
  <sheetProtection/>
  <mergeCells count="1">
    <mergeCell ref="B1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1:AB23"/>
  <sheetViews>
    <sheetView zoomScalePageLayoutView="0" workbookViewId="0" topLeftCell="A1">
      <selection activeCell="H3" sqref="H3"/>
    </sheetView>
  </sheetViews>
  <sheetFormatPr defaultColWidth="9.140625" defaultRowHeight="15" customHeight="1"/>
  <cols>
    <col min="1" max="1" width="5.7109375" style="10" customWidth="1"/>
    <col min="2" max="2" width="20.7109375" style="70" customWidth="1"/>
    <col min="3" max="16" width="5.7109375" style="10" customWidth="1"/>
    <col min="17" max="28" width="5.7109375" style="96" customWidth="1"/>
    <col min="29" max="16384" width="9.140625" style="96" customWidth="1"/>
  </cols>
  <sheetData>
    <row r="1" spans="1:28" ht="15" customHeight="1">
      <c r="A1" s="111" t="s">
        <v>13</v>
      </c>
      <c r="B1" s="176" t="s">
        <v>84</v>
      </c>
      <c r="C1" s="9"/>
      <c r="D1" s="9"/>
      <c r="E1" s="9"/>
      <c r="F1" s="9"/>
      <c r="G1" s="9"/>
      <c r="H1" s="2"/>
      <c r="I1" s="9"/>
      <c r="J1" s="9"/>
      <c r="L1" s="9"/>
      <c r="N1" s="9"/>
      <c r="Q1" s="9"/>
      <c r="R1" s="9"/>
      <c r="S1" s="9"/>
      <c r="T1" s="9"/>
      <c r="U1" s="9"/>
      <c r="V1" s="2"/>
      <c r="W1" s="9"/>
      <c r="X1" s="9"/>
      <c r="Y1" s="129"/>
      <c r="Z1" s="9"/>
      <c r="AA1" s="2"/>
      <c r="AB1" s="9"/>
    </row>
    <row r="2" spans="1:28" ht="15" customHeight="1">
      <c r="A2" s="112" t="s">
        <v>14</v>
      </c>
      <c r="B2" s="176"/>
      <c r="C2" s="128" t="s">
        <v>8</v>
      </c>
      <c r="D2" s="128" t="s">
        <v>7</v>
      </c>
      <c r="E2" s="128" t="s">
        <v>7</v>
      </c>
      <c r="F2" s="128" t="s">
        <v>8</v>
      </c>
      <c r="G2" s="128" t="s">
        <v>8</v>
      </c>
      <c r="H2" s="128" t="s">
        <v>7</v>
      </c>
      <c r="I2" s="128" t="s">
        <v>8</v>
      </c>
      <c r="J2" s="128" t="s">
        <v>7</v>
      </c>
      <c r="K2" s="128" t="s">
        <v>8</v>
      </c>
      <c r="L2" s="128" t="s">
        <v>7</v>
      </c>
      <c r="M2" s="116"/>
      <c r="N2" s="150" t="s">
        <v>396</v>
      </c>
      <c r="O2" s="116"/>
      <c r="P2" s="116"/>
      <c r="Q2" s="128" t="s">
        <v>8</v>
      </c>
      <c r="R2" s="128" t="s">
        <v>7</v>
      </c>
      <c r="S2" s="128" t="s">
        <v>7</v>
      </c>
      <c r="T2" s="128" t="s">
        <v>8</v>
      </c>
      <c r="U2" s="128" t="s">
        <v>8</v>
      </c>
      <c r="V2" s="128" t="s">
        <v>7</v>
      </c>
      <c r="W2" s="128" t="s">
        <v>8</v>
      </c>
      <c r="X2" s="128" t="s">
        <v>7</v>
      </c>
      <c r="Y2" s="128" t="s">
        <v>8</v>
      </c>
      <c r="Z2" s="128" t="s">
        <v>7</v>
      </c>
      <c r="AA2" s="116"/>
      <c r="AB2" s="150" t="s">
        <v>396</v>
      </c>
    </row>
    <row r="3" spans="1:28" ht="15" customHeight="1">
      <c r="A3" s="113" t="s">
        <v>15</v>
      </c>
      <c r="B3" s="176"/>
      <c r="C3" s="113" t="s">
        <v>15</v>
      </c>
      <c r="D3" s="113" t="s">
        <v>15</v>
      </c>
      <c r="E3" s="113" t="s">
        <v>15</v>
      </c>
      <c r="F3" s="113" t="s">
        <v>15</v>
      </c>
      <c r="G3" s="112" t="s">
        <v>14</v>
      </c>
      <c r="H3" s="112" t="s">
        <v>14</v>
      </c>
      <c r="I3" s="113" t="s">
        <v>15</v>
      </c>
      <c r="J3" s="113" t="s">
        <v>15</v>
      </c>
      <c r="K3" s="113" t="s">
        <v>15</v>
      </c>
      <c r="L3" s="113" t="s">
        <v>15</v>
      </c>
      <c r="M3" s="116"/>
      <c r="N3" s="116"/>
      <c r="O3" s="116" t="s">
        <v>51</v>
      </c>
      <c r="P3" s="97" t="s">
        <v>8</v>
      </c>
      <c r="Q3" s="76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9.5" customHeight="1">
      <c r="A4" s="109" t="s">
        <v>52</v>
      </c>
      <c r="B4" s="98" t="s">
        <v>68</v>
      </c>
      <c r="C4" s="115">
        <v>1</v>
      </c>
      <c r="D4" s="115">
        <v>2</v>
      </c>
      <c r="E4" s="115">
        <v>3</v>
      </c>
      <c r="F4" s="115">
        <v>4</v>
      </c>
      <c r="G4" s="115">
        <v>5</v>
      </c>
      <c r="H4" s="115">
        <v>6</v>
      </c>
      <c r="I4" s="115">
        <v>7</v>
      </c>
      <c r="J4" s="115">
        <v>8</v>
      </c>
      <c r="K4" s="115">
        <v>9</v>
      </c>
      <c r="L4" s="115">
        <v>10</v>
      </c>
      <c r="M4" s="115" t="s">
        <v>53</v>
      </c>
      <c r="N4" s="115" t="s">
        <v>16</v>
      </c>
      <c r="O4" s="115" t="s">
        <v>54</v>
      </c>
      <c r="P4" s="115" t="s">
        <v>54</v>
      </c>
      <c r="Q4" s="115">
        <v>1</v>
      </c>
      <c r="R4" s="115">
        <v>2</v>
      </c>
      <c r="S4" s="115">
        <v>3</v>
      </c>
      <c r="T4" s="115">
        <v>4</v>
      </c>
      <c r="U4" s="115">
        <v>5</v>
      </c>
      <c r="V4" s="115">
        <v>6</v>
      </c>
      <c r="W4" s="115">
        <v>7</v>
      </c>
      <c r="X4" s="115">
        <v>8</v>
      </c>
      <c r="Y4" s="115">
        <v>9</v>
      </c>
      <c r="Z4" s="115">
        <v>10</v>
      </c>
      <c r="AA4" s="115" t="s">
        <v>53</v>
      </c>
      <c r="AB4" s="115" t="s">
        <v>16</v>
      </c>
    </row>
    <row r="5" spans="1:28" ht="19.5" customHeight="1">
      <c r="A5" s="99"/>
      <c r="B5" s="51" t="s">
        <v>196</v>
      </c>
      <c r="C5" s="99"/>
      <c r="D5" s="151"/>
      <c r="E5" s="99"/>
      <c r="F5" s="99"/>
      <c r="G5" s="99"/>
      <c r="H5" s="99"/>
      <c r="I5" s="99"/>
      <c r="J5" s="99"/>
      <c r="K5" s="99"/>
      <c r="L5" s="99"/>
      <c r="M5" s="39" t="s">
        <v>55</v>
      </c>
      <c r="N5" s="99"/>
      <c r="O5" s="120">
        <f aca="true" t="shared" si="0" ref="O5:O23">SUM(C5:N5)</f>
        <v>0</v>
      </c>
      <c r="P5" s="120">
        <f aca="true" t="shared" si="1" ref="P5:P22">SUM(Q5:AB5)</f>
        <v>0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39" t="s">
        <v>55</v>
      </c>
      <c r="AB5" s="118"/>
    </row>
    <row r="6" spans="1:28" ht="19.5" customHeight="1">
      <c r="A6" s="99"/>
      <c r="B6" s="51" t="s">
        <v>179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39" t="s">
        <v>55</v>
      </c>
      <c r="N6" s="99"/>
      <c r="O6" s="120">
        <f t="shared" si="0"/>
        <v>0</v>
      </c>
      <c r="P6" s="120">
        <f t="shared" si="1"/>
        <v>0</v>
      </c>
      <c r="Q6" s="99"/>
      <c r="R6" s="99"/>
      <c r="S6" s="99"/>
      <c r="T6" s="99"/>
      <c r="U6" s="99"/>
      <c r="V6" s="99"/>
      <c r="W6" s="99"/>
      <c r="X6" s="99"/>
      <c r="Y6" s="99"/>
      <c r="Z6" s="99"/>
      <c r="AA6" s="39" t="s">
        <v>55</v>
      </c>
      <c r="AB6" s="118"/>
    </row>
    <row r="7" spans="1:28" ht="19.5" customHeight="1">
      <c r="A7" s="99"/>
      <c r="B7" s="51" t="s">
        <v>180</v>
      </c>
      <c r="C7" s="99"/>
      <c r="D7" s="99"/>
      <c r="E7" s="99"/>
      <c r="F7" s="99"/>
      <c r="G7" s="99"/>
      <c r="H7" s="99"/>
      <c r="I7" s="99"/>
      <c r="J7" s="152"/>
      <c r="K7" s="99"/>
      <c r="L7" s="151"/>
      <c r="M7" s="39" t="s">
        <v>55</v>
      </c>
      <c r="N7" s="99"/>
      <c r="O7" s="120">
        <f t="shared" si="0"/>
        <v>0</v>
      </c>
      <c r="P7" s="120">
        <f t="shared" si="1"/>
        <v>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39" t="s">
        <v>55</v>
      </c>
      <c r="AB7" s="118"/>
    </row>
    <row r="8" spans="1:28" ht="19.5" customHeight="1">
      <c r="A8" s="99"/>
      <c r="B8" s="51" t="s">
        <v>181</v>
      </c>
      <c r="C8" s="99"/>
      <c r="D8" s="99"/>
      <c r="E8" s="99"/>
      <c r="F8" s="99"/>
      <c r="G8" s="151"/>
      <c r="H8" s="99"/>
      <c r="I8" s="151"/>
      <c r="J8" s="99"/>
      <c r="K8" s="99"/>
      <c r="L8" s="99"/>
      <c r="M8" s="39" t="s">
        <v>55</v>
      </c>
      <c r="N8" s="99"/>
      <c r="O8" s="120">
        <f t="shared" si="0"/>
        <v>0</v>
      </c>
      <c r="P8" s="120">
        <f t="shared" si="1"/>
        <v>0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39" t="s">
        <v>55</v>
      </c>
      <c r="AB8" s="118"/>
    </row>
    <row r="9" spans="1:28" ht="19.5" customHeight="1">
      <c r="A9" s="99"/>
      <c r="B9" s="51" t="s">
        <v>182</v>
      </c>
      <c r="C9" s="99"/>
      <c r="D9" s="99"/>
      <c r="E9" s="99"/>
      <c r="F9" s="151"/>
      <c r="G9" s="99"/>
      <c r="H9" s="99"/>
      <c r="I9" s="99"/>
      <c r="J9" s="99"/>
      <c r="K9" s="99"/>
      <c r="L9" s="99"/>
      <c r="M9" s="39" t="s">
        <v>55</v>
      </c>
      <c r="N9" s="99"/>
      <c r="O9" s="120">
        <f t="shared" si="0"/>
        <v>0</v>
      </c>
      <c r="P9" s="120">
        <f t="shared" si="1"/>
        <v>0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39" t="s">
        <v>55</v>
      </c>
      <c r="AB9" s="118"/>
    </row>
    <row r="10" spans="1:28" ht="19.5" customHeight="1">
      <c r="A10" s="99"/>
      <c r="B10" s="51" t="s">
        <v>183</v>
      </c>
      <c r="C10" s="99"/>
      <c r="D10" s="99"/>
      <c r="E10" s="99"/>
      <c r="F10" s="99"/>
      <c r="G10" s="99"/>
      <c r="H10" s="99"/>
      <c r="I10" s="99"/>
      <c r="J10" s="99"/>
      <c r="K10" s="151"/>
      <c r="L10" s="99"/>
      <c r="M10" s="39" t="s">
        <v>55</v>
      </c>
      <c r="N10" s="99"/>
      <c r="O10" s="120">
        <f t="shared" si="0"/>
        <v>0</v>
      </c>
      <c r="P10" s="120">
        <f t="shared" si="1"/>
        <v>0</v>
      </c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39" t="s">
        <v>55</v>
      </c>
      <c r="AB10" s="118"/>
    </row>
    <row r="11" spans="1:28" ht="19.5" customHeight="1">
      <c r="A11" s="99"/>
      <c r="B11" s="51" t="s">
        <v>184</v>
      </c>
      <c r="C11" s="99"/>
      <c r="D11" s="151"/>
      <c r="E11" s="99"/>
      <c r="F11" s="99"/>
      <c r="G11" s="99"/>
      <c r="H11" s="99"/>
      <c r="I11" s="99"/>
      <c r="J11" s="99"/>
      <c r="K11" s="151"/>
      <c r="L11" s="99"/>
      <c r="M11" s="39" t="s">
        <v>55</v>
      </c>
      <c r="N11" s="99"/>
      <c r="O11" s="120">
        <f t="shared" si="0"/>
        <v>0</v>
      </c>
      <c r="P11" s="120">
        <f t="shared" si="1"/>
        <v>0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39" t="s">
        <v>55</v>
      </c>
      <c r="AB11" s="118"/>
    </row>
    <row r="12" spans="1:28" ht="19.5" customHeight="1">
      <c r="A12" s="99"/>
      <c r="B12" s="51" t="s">
        <v>185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39" t="s">
        <v>55</v>
      </c>
      <c r="N12" s="99"/>
      <c r="O12" s="120">
        <f t="shared" si="0"/>
        <v>0</v>
      </c>
      <c r="P12" s="120">
        <f t="shared" si="1"/>
        <v>0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39" t="s">
        <v>55</v>
      </c>
      <c r="AB12" s="118"/>
    </row>
    <row r="13" spans="1:28" ht="19.5" customHeight="1">
      <c r="A13" s="99"/>
      <c r="B13" s="51" t="s">
        <v>186</v>
      </c>
      <c r="C13" s="99"/>
      <c r="D13" s="99"/>
      <c r="E13" s="151"/>
      <c r="F13" s="99"/>
      <c r="G13" s="99"/>
      <c r="H13" s="99"/>
      <c r="I13" s="151"/>
      <c r="J13" s="99"/>
      <c r="K13" s="99"/>
      <c r="L13" s="99"/>
      <c r="M13" s="39" t="s">
        <v>55</v>
      </c>
      <c r="N13" s="99"/>
      <c r="O13" s="120">
        <f t="shared" si="0"/>
        <v>0</v>
      </c>
      <c r="P13" s="120">
        <f t="shared" si="1"/>
        <v>0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39" t="s">
        <v>55</v>
      </c>
      <c r="AB13" s="118"/>
    </row>
    <row r="14" spans="1:28" ht="19.5" customHeight="1">
      <c r="A14" s="99"/>
      <c r="B14" s="51" t="s">
        <v>187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9" t="s">
        <v>55</v>
      </c>
      <c r="N14" s="99"/>
      <c r="O14" s="120">
        <f t="shared" si="0"/>
        <v>0</v>
      </c>
      <c r="P14" s="120">
        <f t="shared" si="1"/>
        <v>0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39" t="s">
        <v>55</v>
      </c>
      <c r="AB14" s="118"/>
    </row>
    <row r="15" spans="1:28" ht="19.5" customHeight="1">
      <c r="A15" s="99"/>
      <c r="B15" s="51" t="s">
        <v>188</v>
      </c>
      <c r="C15" s="99"/>
      <c r="D15" s="99"/>
      <c r="E15" s="99"/>
      <c r="F15" s="99"/>
      <c r="G15" s="99"/>
      <c r="H15" s="99"/>
      <c r="I15" s="151"/>
      <c r="J15" s="99"/>
      <c r="K15" s="99"/>
      <c r="L15" s="99"/>
      <c r="M15" s="39" t="s">
        <v>55</v>
      </c>
      <c r="N15" s="99"/>
      <c r="O15" s="120">
        <f t="shared" si="0"/>
        <v>0</v>
      </c>
      <c r="P15" s="120">
        <f t="shared" si="1"/>
        <v>0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39" t="s">
        <v>55</v>
      </c>
      <c r="AB15" s="118"/>
    </row>
    <row r="16" spans="1:28" ht="19.5" customHeight="1">
      <c r="A16" s="99"/>
      <c r="B16" s="51" t="s">
        <v>189</v>
      </c>
      <c r="C16" s="99"/>
      <c r="D16" s="99"/>
      <c r="E16" s="99"/>
      <c r="F16" s="99">
        <v>1</v>
      </c>
      <c r="G16" s="99"/>
      <c r="H16" s="99"/>
      <c r="I16" s="151"/>
      <c r="J16" s="152"/>
      <c r="K16" s="99"/>
      <c r="L16" s="99"/>
      <c r="M16" s="39" t="s">
        <v>55</v>
      </c>
      <c r="N16" s="99"/>
      <c r="O16" s="120">
        <f t="shared" si="0"/>
        <v>1</v>
      </c>
      <c r="P16" s="120">
        <f t="shared" si="1"/>
        <v>0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39" t="s">
        <v>55</v>
      </c>
      <c r="AB16" s="118"/>
    </row>
    <row r="17" spans="1:28" ht="19.5" customHeight="1">
      <c r="A17" s="99"/>
      <c r="B17" s="51" t="s">
        <v>190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9" t="s">
        <v>55</v>
      </c>
      <c r="N17" s="99"/>
      <c r="O17" s="120">
        <f t="shared" si="0"/>
        <v>0</v>
      </c>
      <c r="P17" s="120">
        <f t="shared" si="1"/>
        <v>0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9" t="s">
        <v>55</v>
      </c>
      <c r="AB17" s="118"/>
    </row>
    <row r="18" spans="1:28" ht="19.5" customHeight="1">
      <c r="A18" s="99"/>
      <c r="B18" s="51" t="s">
        <v>191</v>
      </c>
      <c r="C18" s="151"/>
      <c r="D18" s="99"/>
      <c r="E18" s="99"/>
      <c r="F18" s="99"/>
      <c r="G18" s="99"/>
      <c r="H18" s="151"/>
      <c r="I18" s="99"/>
      <c r="J18" s="152"/>
      <c r="K18" s="99"/>
      <c r="L18" s="99"/>
      <c r="M18" s="39" t="s">
        <v>55</v>
      </c>
      <c r="N18" s="99"/>
      <c r="O18" s="120">
        <f t="shared" si="0"/>
        <v>0</v>
      </c>
      <c r="P18" s="120">
        <f t="shared" si="1"/>
        <v>2</v>
      </c>
      <c r="Q18" s="99"/>
      <c r="R18" s="99">
        <v>1</v>
      </c>
      <c r="S18" s="99"/>
      <c r="T18" s="99"/>
      <c r="U18" s="99"/>
      <c r="V18" s="99">
        <v>1</v>
      </c>
      <c r="W18" s="99"/>
      <c r="X18" s="99"/>
      <c r="Y18" s="99"/>
      <c r="Z18" s="99"/>
      <c r="AA18" s="39" t="s">
        <v>55</v>
      </c>
      <c r="AB18" s="118"/>
    </row>
    <row r="19" spans="1:28" ht="19.5" customHeight="1">
      <c r="A19" s="99"/>
      <c r="B19" s="51" t="s">
        <v>192</v>
      </c>
      <c r="C19" s="99"/>
      <c r="D19" s="99"/>
      <c r="E19" s="99"/>
      <c r="F19" s="99"/>
      <c r="G19" s="151">
        <v>1</v>
      </c>
      <c r="H19" s="99">
        <v>1</v>
      </c>
      <c r="I19" s="99"/>
      <c r="J19" s="99"/>
      <c r="K19" s="99"/>
      <c r="L19" s="99"/>
      <c r="M19" s="39" t="s">
        <v>55</v>
      </c>
      <c r="N19" s="99"/>
      <c r="O19" s="120">
        <f t="shared" si="0"/>
        <v>2</v>
      </c>
      <c r="P19" s="120">
        <f t="shared" si="1"/>
        <v>0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39" t="s">
        <v>55</v>
      </c>
      <c r="AB19" s="118"/>
    </row>
    <row r="20" spans="1:28" ht="19.5" customHeight="1">
      <c r="A20" s="99"/>
      <c r="B20" s="51" t="s">
        <v>193</v>
      </c>
      <c r="C20" s="99"/>
      <c r="D20" s="99">
        <v>1</v>
      </c>
      <c r="E20" s="99"/>
      <c r="F20" s="99"/>
      <c r="G20" s="99"/>
      <c r="H20" s="99"/>
      <c r="I20" s="99"/>
      <c r="J20" s="99"/>
      <c r="K20" s="99"/>
      <c r="L20" s="99"/>
      <c r="M20" s="39" t="s">
        <v>55</v>
      </c>
      <c r="N20" s="151"/>
      <c r="O20" s="120">
        <f t="shared" si="0"/>
        <v>1</v>
      </c>
      <c r="P20" s="120">
        <f t="shared" si="1"/>
        <v>0</v>
      </c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39" t="s">
        <v>55</v>
      </c>
      <c r="AB20" s="118"/>
    </row>
    <row r="21" spans="1:28" ht="19.5" customHeight="1">
      <c r="A21" s="99"/>
      <c r="B21" s="51" t="s">
        <v>194</v>
      </c>
      <c r="C21" s="99"/>
      <c r="D21" s="99"/>
      <c r="E21" s="99"/>
      <c r="F21" s="99"/>
      <c r="G21" s="99"/>
      <c r="H21" s="99"/>
      <c r="I21" s="99"/>
      <c r="J21" s="151"/>
      <c r="K21" s="99"/>
      <c r="L21" s="99"/>
      <c r="M21" s="39" t="s">
        <v>55</v>
      </c>
      <c r="N21" s="99"/>
      <c r="O21" s="120">
        <f t="shared" si="0"/>
        <v>0</v>
      </c>
      <c r="P21" s="120">
        <f t="shared" si="1"/>
        <v>0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39" t="s">
        <v>55</v>
      </c>
      <c r="AB21" s="118"/>
    </row>
    <row r="22" spans="1:28" ht="19.5" customHeight="1">
      <c r="A22" s="99"/>
      <c r="B22" s="51" t="s">
        <v>195</v>
      </c>
      <c r="C22" s="99"/>
      <c r="D22" s="99"/>
      <c r="E22" s="99"/>
      <c r="F22" s="99"/>
      <c r="G22" s="99">
        <v>1</v>
      </c>
      <c r="H22" s="99"/>
      <c r="I22" s="99"/>
      <c r="J22" s="99"/>
      <c r="K22" s="99"/>
      <c r="L22" s="99"/>
      <c r="M22" s="39" t="s">
        <v>55</v>
      </c>
      <c r="N22" s="99"/>
      <c r="O22" s="120">
        <f t="shared" si="0"/>
        <v>1</v>
      </c>
      <c r="P22" s="120">
        <f t="shared" si="1"/>
        <v>0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39" t="s">
        <v>55</v>
      </c>
      <c r="AB22" s="118"/>
    </row>
    <row r="23" spans="1:28" ht="19.5" customHeight="1" thickBot="1">
      <c r="A23" s="100" t="s">
        <v>55</v>
      </c>
      <c r="B23" s="101" t="s">
        <v>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60" t="s">
        <v>55</v>
      </c>
      <c r="N23" s="100"/>
      <c r="O23" s="121">
        <f t="shared" si="0"/>
        <v>0</v>
      </c>
      <c r="P23" s="121" t="s">
        <v>55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60" t="s">
        <v>55</v>
      </c>
      <c r="AB23" s="119"/>
    </row>
  </sheetData>
  <sheetProtection/>
  <mergeCells count="1">
    <mergeCell ref="B1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AB23"/>
  <sheetViews>
    <sheetView zoomScalePageLayoutView="0" workbookViewId="0" topLeftCell="A1">
      <selection activeCell="N3" sqref="N3"/>
    </sheetView>
  </sheetViews>
  <sheetFormatPr defaultColWidth="9.140625" defaultRowHeight="15" customHeight="1"/>
  <cols>
    <col min="1" max="1" width="5.7109375" style="10" customWidth="1"/>
    <col min="2" max="2" width="20.7109375" style="70" customWidth="1"/>
    <col min="3" max="16" width="5.7109375" style="10" customWidth="1"/>
    <col min="17" max="28" width="5.7109375" style="96" customWidth="1"/>
    <col min="29" max="16384" width="9.140625" style="96" customWidth="1"/>
  </cols>
  <sheetData>
    <row r="1" spans="1:28" ht="15" customHeight="1">
      <c r="A1" s="111" t="s">
        <v>13</v>
      </c>
      <c r="B1" s="176" t="s">
        <v>85</v>
      </c>
      <c r="C1" s="2"/>
      <c r="D1" s="9"/>
      <c r="E1" s="9"/>
      <c r="G1" s="9"/>
      <c r="H1" s="9"/>
      <c r="I1" s="9"/>
      <c r="J1" s="9"/>
      <c r="K1" s="9"/>
      <c r="L1" s="9"/>
      <c r="N1" s="9"/>
      <c r="Q1" s="2"/>
      <c r="R1" s="9"/>
      <c r="S1" s="9"/>
      <c r="T1" s="129"/>
      <c r="U1" s="9"/>
      <c r="V1" s="9"/>
      <c r="W1" s="9"/>
      <c r="X1" s="9"/>
      <c r="Y1" s="9"/>
      <c r="Z1" s="9"/>
      <c r="AA1" s="2"/>
      <c r="AB1" s="9"/>
    </row>
    <row r="2" spans="1:28" ht="15" customHeight="1">
      <c r="A2" s="112" t="s">
        <v>14</v>
      </c>
      <c r="B2" s="176"/>
      <c r="C2" s="128" t="s">
        <v>7</v>
      </c>
      <c r="D2" s="128" t="s">
        <v>8</v>
      </c>
      <c r="E2" s="128" t="s">
        <v>8</v>
      </c>
      <c r="F2" s="128" t="s">
        <v>7</v>
      </c>
      <c r="G2" s="128" t="s">
        <v>7</v>
      </c>
      <c r="H2" s="128" t="s">
        <v>8</v>
      </c>
      <c r="I2" s="128" t="s">
        <v>7</v>
      </c>
      <c r="J2" s="128" t="s">
        <v>8</v>
      </c>
      <c r="K2" s="128" t="s">
        <v>7</v>
      </c>
      <c r="L2" s="128" t="s">
        <v>8</v>
      </c>
      <c r="M2" s="116"/>
      <c r="N2" s="150" t="s">
        <v>396</v>
      </c>
      <c r="O2" s="116"/>
      <c r="P2" s="116"/>
      <c r="Q2" s="128" t="s">
        <v>7</v>
      </c>
      <c r="R2" s="128" t="s">
        <v>8</v>
      </c>
      <c r="S2" s="128" t="s">
        <v>8</v>
      </c>
      <c r="T2" s="128" t="s">
        <v>7</v>
      </c>
      <c r="U2" s="128" t="s">
        <v>7</v>
      </c>
      <c r="V2" s="128" t="s">
        <v>8</v>
      </c>
      <c r="W2" s="128" t="s">
        <v>7</v>
      </c>
      <c r="X2" s="128" t="s">
        <v>8</v>
      </c>
      <c r="Y2" s="128" t="s">
        <v>7</v>
      </c>
      <c r="Z2" s="128" t="s">
        <v>8</v>
      </c>
      <c r="AA2" s="116"/>
      <c r="AB2" s="150" t="s">
        <v>396</v>
      </c>
    </row>
    <row r="3" spans="1:28" ht="15" customHeight="1">
      <c r="A3" s="113" t="s">
        <v>15</v>
      </c>
      <c r="B3" s="176"/>
      <c r="C3" s="113" t="s">
        <v>15</v>
      </c>
      <c r="D3" s="113" t="s">
        <v>15</v>
      </c>
      <c r="E3" s="113" t="s">
        <v>15</v>
      </c>
      <c r="F3" s="113" t="s">
        <v>15</v>
      </c>
      <c r="G3" s="112" t="s">
        <v>14</v>
      </c>
      <c r="H3" s="113" t="s">
        <v>15</v>
      </c>
      <c r="I3" s="112" t="s">
        <v>14</v>
      </c>
      <c r="J3" s="113" t="s">
        <v>15</v>
      </c>
      <c r="K3" s="113" t="s">
        <v>15</v>
      </c>
      <c r="L3" s="111" t="s">
        <v>13</v>
      </c>
      <c r="M3" s="116"/>
      <c r="N3" s="111" t="s">
        <v>13</v>
      </c>
      <c r="O3" s="116" t="s">
        <v>51</v>
      </c>
      <c r="P3" s="97" t="s">
        <v>8</v>
      </c>
      <c r="Q3" s="76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9.5" customHeight="1">
      <c r="A4" s="109" t="s">
        <v>52</v>
      </c>
      <c r="B4" s="98" t="s">
        <v>68</v>
      </c>
      <c r="C4" s="115">
        <v>1</v>
      </c>
      <c r="D4" s="115">
        <v>2</v>
      </c>
      <c r="E4" s="115">
        <v>3</v>
      </c>
      <c r="F4" s="115">
        <v>4</v>
      </c>
      <c r="G4" s="115">
        <v>5</v>
      </c>
      <c r="H4" s="115">
        <v>6</v>
      </c>
      <c r="I4" s="115">
        <v>7</v>
      </c>
      <c r="J4" s="115">
        <v>8</v>
      </c>
      <c r="K4" s="115">
        <v>9</v>
      </c>
      <c r="L4" s="115">
        <v>10</v>
      </c>
      <c r="M4" s="115" t="s">
        <v>53</v>
      </c>
      <c r="N4" s="115" t="s">
        <v>16</v>
      </c>
      <c r="O4" s="115" t="s">
        <v>54</v>
      </c>
      <c r="P4" s="115" t="s">
        <v>54</v>
      </c>
      <c r="Q4" s="115">
        <v>1</v>
      </c>
      <c r="R4" s="115">
        <v>2</v>
      </c>
      <c r="S4" s="115">
        <v>3</v>
      </c>
      <c r="T4" s="115">
        <v>4</v>
      </c>
      <c r="U4" s="115">
        <v>5</v>
      </c>
      <c r="V4" s="115">
        <v>6</v>
      </c>
      <c r="W4" s="115">
        <v>7</v>
      </c>
      <c r="X4" s="115">
        <v>8</v>
      </c>
      <c r="Y4" s="115">
        <v>9</v>
      </c>
      <c r="Z4" s="115">
        <v>10</v>
      </c>
      <c r="AA4" s="115" t="s">
        <v>53</v>
      </c>
      <c r="AB4" s="115" t="s">
        <v>16</v>
      </c>
    </row>
    <row r="5" spans="1:28" ht="19.5" customHeight="1">
      <c r="A5" s="99"/>
      <c r="B5" s="51" t="s">
        <v>214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39" t="s">
        <v>55</v>
      </c>
      <c r="N5" s="99"/>
      <c r="O5" s="120">
        <f aca="true" t="shared" si="0" ref="O5:O23">SUM(C5:N5)</f>
        <v>0</v>
      </c>
      <c r="P5" s="120">
        <f aca="true" t="shared" si="1" ref="P5:P22">SUM(Q5:AB5)</f>
        <v>0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39" t="s">
        <v>55</v>
      </c>
      <c r="AB5" s="118"/>
    </row>
    <row r="6" spans="1:28" ht="19.5" customHeight="1">
      <c r="A6" s="99"/>
      <c r="B6" s="51" t="s">
        <v>197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39" t="s">
        <v>55</v>
      </c>
      <c r="N6" s="99"/>
      <c r="O6" s="120">
        <f t="shared" si="0"/>
        <v>0</v>
      </c>
      <c r="P6" s="120">
        <f t="shared" si="1"/>
        <v>0</v>
      </c>
      <c r="Q6" s="99"/>
      <c r="R6" s="99"/>
      <c r="S6" s="99"/>
      <c r="T6" s="99"/>
      <c r="U6" s="99"/>
      <c r="V6" s="99"/>
      <c r="W6" s="99"/>
      <c r="X6" s="99"/>
      <c r="Y6" s="99"/>
      <c r="Z6" s="99"/>
      <c r="AA6" s="39" t="s">
        <v>55</v>
      </c>
      <c r="AB6" s="118"/>
    </row>
    <row r="7" spans="1:28" ht="19.5" customHeight="1">
      <c r="A7" s="99"/>
      <c r="B7" s="51" t="s">
        <v>198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39" t="s">
        <v>55</v>
      </c>
      <c r="N7" s="99"/>
      <c r="O7" s="120">
        <f t="shared" si="0"/>
        <v>0</v>
      </c>
      <c r="P7" s="120">
        <f t="shared" si="1"/>
        <v>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39" t="s">
        <v>55</v>
      </c>
      <c r="AB7" s="118"/>
    </row>
    <row r="8" spans="1:28" ht="19.5" customHeight="1">
      <c r="A8" s="99"/>
      <c r="B8" s="51" t="s">
        <v>199</v>
      </c>
      <c r="C8" s="99"/>
      <c r="D8" s="151"/>
      <c r="E8" s="99"/>
      <c r="F8" s="99"/>
      <c r="G8" s="99"/>
      <c r="H8" s="99"/>
      <c r="I8" s="99"/>
      <c r="J8" s="99"/>
      <c r="K8" s="99"/>
      <c r="L8" s="99"/>
      <c r="M8" s="39" t="s">
        <v>55</v>
      </c>
      <c r="N8" s="99"/>
      <c r="O8" s="120">
        <f t="shared" si="0"/>
        <v>0</v>
      </c>
      <c r="P8" s="120">
        <f t="shared" si="1"/>
        <v>0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39" t="s">
        <v>55</v>
      </c>
      <c r="AB8" s="118"/>
    </row>
    <row r="9" spans="1:28" ht="19.5" customHeight="1">
      <c r="A9" s="99"/>
      <c r="B9" s="51" t="s">
        <v>200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39" t="s">
        <v>55</v>
      </c>
      <c r="N9" s="99"/>
      <c r="O9" s="120">
        <f t="shared" si="0"/>
        <v>0</v>
      </c>
      <c r="P9" s="120">
        <f t="shared" si="1"/>
        <v>0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39" t="s">
        <v>55</v>
      </c>
      <c r="AB9" s="118"/>
    </row>
    <row r="10" spans="1:28" ht="19.5" customHeight="1">
      <c r="A10" s="99"/>
      <c r="B10" s="51" t="s">
        <v>201</v>
      </c>
      <c r="C10" s="99"/>
      <c r="D10" s="99"/>
      <c r="E10" s="99"/>
      <c r="F10" s="99"/>
      <c r="G10" s="99">
        <v>1</v>
      </c>
      <c r="H10" s="99"/>
      <c r="I10" s="99"/>
      <c r="J10" s="99"/>
      <c r="K10" s="99"/>
      <c r="L10" s="99"/>
      <c r="M10" s="39" t="s">
        <v>55</v>
      </c>
      <c r="N10" s="99"/>
      <c r="O10" s="120">
        <f t="shared" si="0"/>
        <v>1</v>
      </c>
      <c r="P10" s="120">
        <f t="shared" si="1"/>
        <v>1</v>
      </c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39" t="s">
        <v>55</v>
      </c>
      <c r="AB10" s="118">
        <v>1</v>
      </c>
    </row>
    <row r="11" spans="1:28" ht="19.5" customHeight="1">
      <c r="A11" s="99"/>
      <c r="B11" s="51" t="s">
        <v>202</v>
      </c>
      <c r="C11" s="151"/>
      <c r="D11" s="99"/>
      <c r="E11" s="99"/>
      <c r="F11" s="99"/>
      <c r="G11" s="99"/>
      <c r="H11" s="99"/>
      <c r="I11" s="99"/>
      <c r="J11" s="99"/>
      <c r="K11" s="99"/>
      <c r="L11" s="99"/>
      <c r="M11" s="39" t="s">
        <v>55</v>
      </c>
      <c r="N11" s="99"/>
      <c r="O11" s="120">
        <f t="shared" si="0"/>
        <v>0</v>
      </c>
      <c r="P11" s="120">
        <f t="shared" si="1"/>
        <v>0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39" t="s">
        <v>55</v>
      </c>
      <c r="AB11" s="118"/>
    </row>
    <row r="12" spans="1:28" ht="19.5" customHeight="1">
      <c r="A12" s="99"/>
      <c r="B12" s="51" t="s">
        <v>203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39" t="s">
        <v>55</v>
      </c>
      <c r="N12" s="99"/>
      <c r="O12" s="120">
        <f t="shared" si="0"/>
        <v>0</v>
      </c>
      <c r="P12" s="120">
        <f t="shared" si="1"/>
        <v>1</v>
      </c>
      <c r="Q12" s="99"/>
      <c r="R12" s="99"/>
      <c r="S12" s="99"/>
      <c r="T12" s="99"/>
      <c r="U12" s="99"/>
      <c r="V12" s="99"/>
      <c r="W12" s="99"/>
      <c r="X12" s="99"/>
      <c r="Y12" s="99"/>
      <c r="Z12" s="99">
        <v>1</v>
      </c>
      <c r="AA12" s="39" t="s">
        <v>55</v>
      </c>
      <c r="AB12" s="118"/>
    </row>
    <row r="13" spans="1:28" ht="19.5" customHeight="1">
      <c r="A13" s="99"/>
      <c r="B13" s="51" t="s">
        <v>204</v>
      </c>
      <c r="C13" s="99"/>
      <c r="D13" s="99"/>
      <c r="E13" s="99"/>
      <c r="F13" s="99"/>
      <c r="G13" s="99"/>
      <c r="H13" s="99">
        <v>1</v>
      </c>
      <c r="I13" s="99">
        <v>2</v>
      </c>
      <c r="J13" s="99"/>
      <c r="K13" s="99"/>
      <c r="L13" s="99"/>
      <c r="M13" s="39" t="s">
        <v>55</v>
      </c>
      <c r="N13" s="99"/>
      <c r="O13" s="120">
        <f t="shared" si="0"/>
        <v>3</v>
      </c>
      <c r="P13" s="120">
        <f t="shared" si="1"/>
        <v>1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39" t="s">
        <v>55</v>
      </c>
      <c r="AB13" s="118">
        <v>1</v>
      </c>
    </row>
    <row r="14" spans="1:28" ht="19.5" customHeight="1">
      <c r="A14" s="99"/>
      <c r="B14" s="51" t="s">
        <v>205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9" t="s">
        <v>55</v>
      </c>
      <c r="N14" s="99">
        <v>2</v>
      </c>
      <c r="O14" s="120">
        <f t="shared" si="0"/>
        <v>2</v>
      </c>
      <c r="P14" s="120">
        <f t="shared" si="1"/>
        <v>1</v>
      </c>
      <c r="Q14" s="99"/>
      <c r="R14" s="99"/>
      <c r="S14" s="99"/>
      <c r="T14" s="99"/>
      <c r="U14" s="99"/>
      <c r="V14" s="99"/>
      <c r="W14" s="99">
        <v>1</v>
      </c>
      <c r="X14" s="99"/>
      <c r="Y14" s="99"/>
      <c r="Z14" s="99"/>
      <c r="AA14" s="39" t="s">
        <v>55</v>
      </c>
      <c r="AB14" s="118"/>
    </row>
    <row r="15" spans="1:28" ht="19.5" customHeight="1">
      <c r="A15" s="99"/>
      <c r="B15" s="51" t="s">
        <v>206</v>
      </c>
      <c r="C15" s="151"/>
      <c r="D15" s="99"/>
      <c r="E15" s="99"/>
      <c r="F15" s="99"/>
      <c r="G15" s="99"/>
      <c r="H15" s="99"/>
      <c r="I15" s="99">
        <v>2</v>
      </c>
      <c r="J15" s="99"/>
      <c r="K15" s="99"/>
      <c r="L15" s="99"/>
      <c r="M15" s="39" t="s">
        <v>55</v>
      </c>
      <c r="N15" s="99"/>
      <c r="O15" s="120">
        <f t="shared" si="0"/>
        <v>2</v>
      </c>
      <c r="P15" s="120">
        <f t="shared" si="1"/>
        <v>1</v>
      </c>
      <c r="Q15" s="99"/>
      <c r="R15" s="99"/>
      <c r="S15" s="99"/>
      <c r="T15" s="99"/>
      <c r="U15" s="99"/>
      <c r="V15" s="99"/>
      <c r="W15" s="99"/>
      <c r="X15" s="99"/>
      <c r="Y15" s="99"/>
      <c r="Z15" s="99">
        <v>1</v>
      </c>
      <c r="AA15" s="39" t="s">
        <v>55</v>
      </c>
      <c r="AB15" s="118"/>
    </row>
    <row r="16" spans="1:28" ht="19.5" customHeight="1">
      <c r="A16" s="99"/>
      <c r="B16" s="51" t="s">
        <v>207</v>
      </c>
      <c r="C16" s="99"/>
      <c r="D16" s="99"/>
      <c r="E16" s="99"/>
      <c r="F16" s="99"/>
      <c r="G16" s="99"/>
      <c r="H16" s="151"/>
      <c r="I16" s="99"/>
      <c r="J16" s="99"/>
      <c r="K16" s="99"/>
      <c r="L16" s="99"/>
      <c r="M16" s="39" t="s">
        <v>55</v>
      </c>
      <c r="N16" s="99"/>
      <c r="O16" s="120">
        <f t="shared" si="0"/>
        <v>0</v>
      </c>
      <c r="P16" s="120">
        <f t="shared" si="1"/>
        <v>0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39" t="s">
        <v>55</v>
      </c>
      <c r="AB16" s="118"/>
    </row>
    <row r="17" spans="1:28" ht="19.5" customHeight="1">
      <c r="A17" s="99"/>
      <c r="B17" s="51" t="s">
        <v>208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9" t="s">
        <v>55</v>
      </c>
      <c r="N17" s="99">
        <v>2</v>
      </c>
      <c r="O17" s="120">
        <f t="shared" si="0"/>
        <v>2</v>
      </c>
      <c r="P17" s="120">
        <f t="shared" si="1"/>
        <v>1</v>
      </c>
      <c r="Q17" s="99"/>
      <c r="R17" s="99"/>
      <c r="S17" s="99"/>
      <c r="T17" s="99">
        <v>1</v>
      </c>
      <c r="U17" s="99"/>
      <c r="V17" s="99"/>
      <c r="W17" s="99"/>
      <c r="X17" s="99"/>
      <c r="Y17" s="99"/>
      <c r="Z17" s="99"/>
      <c r="AA17" s="39" t="s">
        <v>55</v>
      </c>
      <c r="AB17" s="118"/>
    </row>
    <row r="18" spans="1:28" ht="19.5" customHeight="1">
      <c r="A18" s="99"/>
      <c r="B18" s="51" t="s">
        <v>209</v>
      </c>
      <c r="C18" s="99"/>
      <c r="D18" s="99"/>
      <c r="E18" s="99"/>
      <c r="F18" s="99"/>
      <c r="G18" s="99"/>
      <c r="H18" s="99"/>
      <c r="I18" s="99"/>
      <c r="J18" s="99"/>
      <c r="K18" s="151"/>
      <c r="L18" s="99">
        <v>1</v>
      </c>
      <c r="M18" s="39" t="s">
        <v>55</v>
      </c>
      <c r="N18" s="99"/>
      <c r="O18" s="120">
        <f t="shared" si="0"/>
        <v>1</v>
      </c>
      <c r="P18" s="120">
        <f t="shared" si="1"/>
        <v>2</v>
      </c>
      <c r="Q18" s="99"/>
      <c r="R18" s="99"/>
      <c r="S18" s="99"/>
      <c r="T18" s="99"/>
      <c r="U18" s="99"/>
      <c r="V18" s="99"/>
      <c r="W18" s="99"/>
      <c r="X18" s="99"/>
      <c r="Y18" s="99"/>
      <c r="Z18" s="99">
        <v>2</v>
      </c>
      <c r="AA18" s="39" t="s">
        <v>55</v>
      </c>
      <c r="AB18" s="118"/>
    </row>
    <row r="19" spans="1:28" ht="19.5" customHeight="1">
      <c r="A19" s="99"/>
      <c r="B19" s="51" t="s">
        <v>210</v>
      </c>
      <c r="C19" s="99">
        <v>1</v>
      </c>
      <c r="D19" s="99"/>
      <c r="E19" s="99"/>
      <c r="F19" s="99"/>
      <c r="G19" s="99"/>
      <c r="H19" s="99"/>
      <c r="I19" s="99"/>
      <c r="J19" s="99"/>
      <c r="K19" s="99"/>
      <c r="L19" s="99">
        <v>2</v>
      </c>
      <c r="M19" s="39" t="s">
        <v>55</v>
      </c>
      <c r="N19" s="99">
        <v>2</v>
      </c>
      <c r="O19" s="120">
        <f t="shared" si="0"/>
        <v>5</v>
      </c>
      <c r="P19" s="120">
        <f t="shared" si="1"/>
        <v>1</v>
      </c>
      <c r="Q19" s="99"/>
      <c r="R19" s="99"/>
      <c r="S19" s="99"/>
      <c r="T19" s="99"/>
      <c r="U19" s="99"/>
      <c r="V19" s="99"/>
      <c r="W19" s="99"/>
      <c r="X19" s="99"/>
      <c r="Y19" s="99">
        <v>1</v>
      </c>
      <c r="Z19" s="99"/>
      <c r="AA19" s="39" t="s">
        <v>55</v>
      </c>
      <c r="AB19" s="118"/>
    </row>
    <row r="20" spans="1:28" ht="19.5" customHeight="1">
      <c r="A20" s="99"/>
      <c r="B20" s="51" t="s">
        <v>211</v>
      </c>
      <c r="C20" s="99"/>
      <c r="D20" s="99"/>
      <c r="E20" s="99"/>
      <c r="F20" s="99"/>
      <c r="G20" s="99">
        <v>1</v>
      </c>
      <c r="H20" s="99"/>
      <c r="I20" s="99">
        <v>1</v>
      </c>
      <c r="J20" s="99"/>
      <c r="K20" s="99">
        <v>1</v>
      </c>
      <c r="L20" s="99"/>
      <c r="M20" s="39" t="s">
        <v>55</v>
      </c>
      <c r="N20" s="99"/>
      <c r="O20" s="120">
        <f t="shared" si="0"/>
        <v>3</v>
      </c>
      <c r="P20" s="120">
        <f t="shared" si="1"/>
        <v>3</v>
      </c>
      <c r="Q20" s="99"/>
      <c r="R20" s="99"/>
      <c r="S20" s="99"/>
      <c r="T20" s="99"/>
      <c r="U20" s="99"/>
      <c r="V20" s="99">
        <v>1</v>
      </c>
      <c r="W20" s="99">
        <v>2</v>
      </c>
      <c r="X20" s="99"/>
      <c r="Y20" s="99"/>
      <c r="Z20" s="99"/>
      <c r="AA20" s="39" t="s">
        <v>55</v>
      </c>
      <c r="AB20" s="118"/>
    </row>
    <row r="21" spans="1:28" ht="19.5" customHeight="1">
      <c r="A21" s="99"/>
      <c r="B21" s="51" t="s">
        <v>212</v>
      </c>
      <c r="C21" s="99"/>
      <c r="D21" s="99"/>
      <c r="E21" s="99"/>
      <c r="F21" s="99">
        <v>1</v>
      </c>
      <c r="G21" s="99"/>
      <c r="H21" s="99"/>
      <c r="I21" s="99"/>
      <c r="J21" s="99"/>
      <c r="K21" s="99"/>
      <c r="L21" s="99"/>
      <c r="M21" s="39" t="s">
        <v>55</v>
      </c>
      <c r="N21" s="99"/>
      <c r="O21" s="120">
        <f t="shared" si="0"/>
        <v>1</v>
      </c>
      <c r="P21" s="120">
        <f t="shared" si="1"/>
        <v>1</v>
      </c>
      <c r="Q21" s="99"/>
      <c r="R21" s="99"/>
      <c r="S21" s="99"/>
      <c r="T21" s="99"/>
      <c r="U21" s="99">
        <v>1</v>
      </c>
      <c r="V21" s="99"/>
      <c r="W21" s="99"/>
      <c r="X21" s="99"/>
      <c r="Y21" s="99"/>
      <c r="Z21" s="99"/>
      <c r="AA21" s="39" t="s">
        <v>55</v>
      </c>
      <c r="AB21" s="118"/>
    </row>
    <row r="22" spans="1:28" ht="19.5" customHeight="1">
      <c r="A22" s="99"/>
      <c r="B22" s="51" t="s">
        <v>213</v>
      </c>
      <c r="C22" s="99"/>
      <c r="D22" s="99"/>
      <c r="E22" s="99"/>
      <c r="F22" s="99"/>
      <c r="G22" s="99"/>
      <c r="H22" s="99"/>
      <c r="I22" s="99"/>
      <c r="J22" s="99"/>
      <c r="K22" s="99"/>
      <c r="L22" s="99">
        <v>2</v>
      </c>
      <c r="M22" s="39" t="s">
        <v>55</v>
      </c>
      <c r="N22" s="99"/>
      <c r="O22" s="120">
        <f t="shared" si="0"/>
        <v>2</v>
      </c>
      <c r="P22" s="120">
        <f t="shared" si="1"/>
        <v>0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39" t="s">
        <v>55</v>
      </c>
      <c r="AB22" s="118"/>
    </row>
    <row r="23" spans="1:28" ht="19.5" customHeight="1" thickBot="1">
      <c r="A23" s="100" t="s">
        <v>55</v>
      </c>
      <c r="B23" s="101" t="s">
        <v>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60" t="s">
        <v>55</v>
      </c>
      <c r="N23" s="100"/>
      <c r="O23" s="121">
        <f t="shared" si="0"/>
        <v>0</v>
      </c>
      <c r="P23" s="121" t="s">
        <v>55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60" t="s">
        <v>55</v>
      </c>
      <c r="AB23" s="119"/>
    </row>
  </sheetData>
  <sheetProtection/>
  <mergeCells count="1">
    <mergeCell ref="B1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AB23"/>
  <sheetViews>
    <sheetView zoomScalePageLayoutView="0" workbookViewId="0" topLeftCell="A1">
      <selection activeCell="J3" sqref="J3"/>
    </sheetView>
  </sheetViews>
  <sheetFormatPr defaultColWidth="9.140625" defaultRowHeight="15" customHeight="1"/>
  <cols>
    <col min="1" max="1" width="5.7109375" style="10" customWidth="1"/>
    <col min="2" max="2" width="20.7109375" style="70" customWidth="1"/>
    <col min="3" max="16" width="5.7109375" style="10" customWidth="1"/>
    <col min="17" max="28" width="5.7109375" style="96" customWidth="1"/>
    <col min="29" max="16384" width="9.140625" style="96" customWidth="1"/>
  </cols>
  <sheetData>
    <row r="1" spans="1:28" ht="15" customHeight="1">
      <c r="A1" s="111" t="s">
        <v>13</v>
      </c>
      <c r="B1" s="176" t="s">
        <v>86</v>
      </c>
      <c r="C1" s="9"/>
      <c r="D1" s="9"/>
      <c r="E1" s="9"/>
      <c r="F1" s="9"/>
      <c r="G1" s="148"/>
      <c r="H1" s="9"/>
      <c r="I1" s="9"/>
      <c r="K1" s="9"/>
      <c r="L1" s="2"/>
      <c r="M1" s="2"/>
      <c r="N1" s="149"/>
      <c r="Q1" s="9"/>
      <c r="R1" s="9"/>
      <c r="S1" s="9"/>
      <c r="T1" s="9"/>
      <c r="U1" s="148"/>
      <c r="V1" s="9"/>
      <c r="W1" s="9"/>
      <c r="X1" s="129"/>
      <c r="Y1" s="9"/>
      <c r="Z1" s="2"/>
      <c r="AA1" s="2"/>
      <c r="AB1" s="149"/>
    </row>
    <row r="2" spans="1:28" ht="15" customHeight="1">
      <c r="A2" s="112" t="s">
        <v>14</v>
      </c>
      <c r="B2" s="176"/>
      <c r="C2" s="128" t="s">
        <v>7</v>
      </c>
      <c r="D2" s="128" t="s">
        <v>8</v>
      </c>
      <c r="E2" s="128" t="s">
        <v>7</v>
      </c>
      <c r="F2" s="128" t="s">
        <v>8</v>
      </c>
      <c r="G2" s="128" t="s">
        <v>8</v>
      </c>
      <c r="H2" s="128" t="s">
        <v>7</v>
      </c>
      <c r="I2" s="128" t="s">
        <v>8</v>
      </c>
      <c r="J2" s="128" t="s">
        <v>7</v>
      </c>
      <c r="K2" s="128" t="s">
        <v>8</v>
      </c>
      <c r="L2" s="128" t="s">
        <v>7</v>
      </c>
      <c r="M2" s="150" t="s">
        <v>396</v>
      </c>
      <c r="N2" s="150" t="s">
        <v>396</v>
      </c>
      <c r="O2" s="116"/>
      <c r="P2" s="116"/>
      <c r="Q2" s="128" t="s">
        <v>7</v>
      </c>
      <c r="R2" s="128" t="s">
        <v>8</v>
      </c>
      <c r="S2" s="128" t="s">
        <v>7</v>
      </c>
      <c r="T2" s="128" t="s">
        <v>8</v>
      </c>
      <c r="U2" s="128" t="s">
        <v>8</v>
      </c>
      <c r="V2" s="128" t="s">
        <v>7</v>
      </c>
      <c r="W2" s="128" t="s">
        <v>8</v>
      </c>
      <c r="X2" s="128" t="s">
        <v>7</v>
      </c>
      <c r="Y2" s="128" t="s">
        <v>8</v>
      </c>
      <c r="Z2" s="128" t="s">
        <v>7</v>
      </c>
      <c r="AA2" s="150" t="s">
        <v>396</v>
      </c>
      <c r="AB2" s="150" t="s">
        <v>396</v>
      </c>
    </row>
    <row r="3" spans="1:28" ht="15" customHeight="1">
      <c r="A3" s="113" t="s">
        <v>15</v>
      </c>
      <c r="B3" s="176"/>
      <c r="C3" s="111" t="s">
        <v>13</v>
      </c>
      <c r="D3" s="111" t="s">
        <v>13</v>
      </c>
      <c r="E3" s="111" t="s">
        <v>13</v>
      </c>
      <c r="F3" s="111" t="s">
        <v>13</v>
      </c>
      <c r="G3" s="113" t="s">
        <v>15</v>
      </c>
      <c r="H3" s="111" t="s">
        <v>13</v>
      </c>
      <c r="I3" s="111" t="s">
        <v>13</v>
      </c>
      <c r="J3" s="112" t="s">
        <v>14</v>
      </c>
      <c r="K3" s="111" t="s">
        <v>13</v>
      </c>
      <c r="L3" s="113" t="s">
        <v>15</v>
      </c>
      <c r="M3" s="111" t="s">
        <v>13</v>
      </c>
      <c r="N3" s="113" t="s">
        <v>15</v>
      </c>
      <c r="O3" s="116" t="s">
        <v>51</v>
      </c>
      <c r="P3" s="97" t="s">
        <v>8</v>
      </c>
      <c r="Q3" s="76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9.5" customHeight="1">
      <c r="A4" s="109" t="s">
        <v>52</v>
      </c>
      <c r="B4" s="98" t="s">
        <v>68</v>
      </c>
      <c r="C4" s="115">
        <v>1</v>
      </c>
      <c r="D4" s="115">
        <v>2</v>
      </c>
      <c r="E4" s="115">
        <v>3</v>
      </c>
      <c r="F4" s="115">
        <v>4</v>
      </c>
      <c r="G4" s="115">
        <v>5</v>
      </c>
      <c r="H4" s="115">
        <v>6</v>
      </c>
      <c r="I4" s="115">
        <v>7</v>
      </c>
      <c r="J4" s="115">
        <v>8</v>
      </c>
      <c r="K4" s="115">
        <v>9</v>
      </c>
      <c r="L4" s="115">
        <v>10</v>
      </c>
      <c r="M4" s="115" t="s">
        <v>53</v>
      </c>
      <c r="N4" s="115" t="s">
        <v>16</v>
      </c>
      <c r="O4" s="115" t="s">
        <v>54</v>
      </c>
      <c r="P4" s="115" t="s">
        <v>54</v>
      </c>
      <c r="Q4" s="115">
        <v>1</v>
      </c>
      <c r="R4" s="115">
        <v>2</v>
      </c>
      <c r="S4" s="115">
        <v>3</v>
      </c>
      <c r="T4" s="115">
        <v>4</v>
      </c>
      <c r="U4" s="115">
        <v>5</v>
      </c>
      <c r="V4" s="115">
        <v>6</v>
      </c>
      <c r="W4" s="115">
        <v>7</v>
      </c>
      <c r="X4" s="115">
        <v>8</v>
      </c>
      <c r="Y4" s="115">
        <v>9</v>
      </c>
      <c r="Z4" s="115">
        <v>10</v>
      </c>
      <c r="AA4" s="115" t="s">
        <v>53</v>
      </c>
      <c r="AB4" s="115" t="s">
        <v>16</v>
      </c>
    </row>
    <row r="5" spans="1:28" ht="19.5" customHeight="1">
      <c r="A5" s="99"/>
      <c r="B5" s="51" t="s">
        <v>232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20">
        <f aca="true" t="shared" si="0" ref="O5:O23">SUM(C5:N5)</f>
        <v>0</v>
      </c>
      <c r="P5" s="120">
        <f aca="true" t="shared" si="1" ref="P5:P22">SUM(Q5:AB5)</f>
        <v>0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18"/>
    </row>
    <row r="6" spans="1:28" ht="19.5" customHeight="1">
      <c r="A6" s="99"/>
      <c r="B6" s="51" t="s">
        <v>215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20">
        <f t="shared" si="0"/>
        <v>0</v>
      </c>
      <c r="P6" s="120">
        <f t="shared" si="1"/>
        <v>0</v>
      </c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18"/>
    </row>
    <row r="7" spans="1:28" ht="19.5" customHeight="1">
      <c r="A7" s="99"/>
      <c r="B7" s="51" t="s">
        <v>216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20">
        <f t="shared" si="0"/>
        <v>0</v>
      </c>
      <c r="P7" s="120">
        <f t="shared" si="1"/>
        <v>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18"/>
    </row>
    <row r="8" spans="1:28" ht="19.5" customHeight="1">
      <c r="A8" s="99"/>
      <c r="B8" s="51" t="s">
        <v>217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20">
        <f t="shared" si="0"/>
        <v>0</v>
      </c>
      <c r="P8" s="120">
        <f t="shared" si="1"/>
        <v>0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18"/>
    </row>
    <row r="9" spans="1:28" ht="19.5" customHeight="1">
      <c r="A9" s="99"/>
      <c r="B9" s="51" t="s">
        <v>218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20">
        <f t="shared" si="0"/>
        <v>0</v>
      </c>
      <c r="P9" s="120">
        <f t="shared" si="1"/>
        <v>0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118"/>
    </row>
    <row r="10" spans="1:28" ht="19.5" customHeight="1">
      <c r="A10" s="99"/>
      <c r="B10" s="51" t="s">
        <v>219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20">
        <f t="shared" si="0"/>
        <v>0</v>
      </c>
      <c r="P10" s="120">
        <f t="shared" si="1"/>
        <v>1</v>
      </c>
      <c r="Q10" s="99">
        <v>1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18"/>
    </row>
    <row r="11" spans="1:28" ht="19.5" customHeight="1">
      <c r="A11" s="99"/>
      <c r="B11" s="51" t="s">
        <v>220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20">
        <f t="shared" si="0"/>
        <v>0</v>
      </c>
      <c r="P11" s="120">
        <f t="shared" si="1"/>
        <v>0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18"/>
    </row>
    <row r="12" spans="1:28" ht="19.5" customHeight="1">
      <c r="A12" s="99"/>
      <c r="B12" s="51" t="s">
        <v>221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20">
        <f t="shared" si="0"/>
        <v>0</v>
      </c>
      <c r="P12" s="120">
        <f t="shared" si="1"/>
        <v>1</v>
      </c>
      <c r="Q12" s="99"/>
      <c r="R12" s="99"/>
      <c r="S12" s="99">
        <v>1</v>
      </c>
      <c r="T12" s="99"/>
      <c r="U12" s="99"/>
      <c r="V12" s="99"/>
      <c r="W12" s="99"/>
      <c r="X12" s="99"/>
      <c r="Y12" s="99"/>
      <c r="Z12" s="99"/>
      <c r="AA12" s="99"/>
      <c r="AB12" s="118"/>
    </row>
    <row r="13" spans="1:28" ht="19.5" customHeight="1">
      <c r="A13" s="99"/>
      <c r="B13" s="51" t="s">
        <v>222</v>
      </c>
      <c r="C13" s="99"/>
      <c r="D13" s="99"/>
      <c r="E13" s="99"/>
      <c r="F13" s="99">
        <v>1</v>
      </c>
      <c r="G13" s="99"/>
      <c r="H13" s="99"/>
      <c r="I13" s="99"/>
      <c r="J13" s="99"/>
      <c r="K13" s="99"/>
      <c r="L13" s="151"/>
      <c r="M13" s="99"/>
      <c r="N13" s="99"/>
      <c r="O13" s="120">
        <f t="shared" si="0"/>
        <v>1</v>
      </c>
      <c r="P13" s="120">
        <f t="shared" si="1"/>
        <v>1</v>
      </c>
      <c r="Q13" s="99"/>
      <c r="R13" s="99"/>
      <c r="S13" s="99"/>
      <c r="T13" s="99"/>
      <c r="U13" s="99"/>
      <c r="V13" s="99"/>
      <c r="W13" s="99"/>
      <c r="X13" s="99"/>
      <c r="Y13" s="99"/>
      <c r="Z13" s="99">
        <v>1</v>
      </c>
      <c r="AA13" s="99"/>
      <c r="AB13" s="118"/>
    </row>
    <row r="14" spans="1:28" ht="19.5" customHeight="1">
      <c r="A14" s="99"/>
      <c r="B14" s="51" t="s">
        <v>223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20">
        <f t="shared" si="0"/>
        <v>0</v>
      </c>
      <c r="P14" s="120">
        <f t="shared" si="1"/>
        <v>0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18"/>
    </row>
    <row r="15" spans="1:28" ht="19.5" customHeight="1">
      <c r="A15" s="99"/>
      <c r="B15" s="51" t="s">
        <v>224</v>
      </c>
      <c r="C15" s="99"/>
      <c r="D15" s="99"/>
      <c r="E15" s="99"/>
      <c r="F15" s="99"/>
      <c r="G15" s="99"/>
      <c r="H15" s="99"/>
      <c r="I15" s="99"/>
      <c r="J15" s="99"/>
      <c r="K15" s="151"/>
      <c r="L15" s="99"/>
      <c r="M15" s="99"/>
      <c r="N15" s="99">
        <v>1</v>
      </c>
      <c r="O15" s="120">
        <f t="shared" si="0"/>
        <v>1</v>
      </c>
      <c r="P15" s="120">
        <f t="shared" si="1"/>
        <v>5</v>
      </c>
      <c r="Q15" s="99"/>
      <c r="R15" s="99"/>
      <c r="S15" s="99"/>
      <c r="T15" s="99">
        <v>3</v>
      </c>
      <c r="U15" s="99"/>
      <c r="V15" s="99">
        <v>1</v>
      </c>
      <c r="W15" s="99"/>
      <c r="X15" s="99"/>
      <c r="Y15" s="99">
        <v>1</v>
      </c>
      <c r="Z15" s="99"/>
      <c r="AA15" s="99"/>
      <c r="AB15" s="118"/>
    </row>
    <row r="16" spans="1:28" ht="19.5" customHeight="1">
      <c r="A16" s="99"/>
      <c r="B16" s="51" t="s">
        <v>225</v>
      </c>
      <c r="C16" s="99"/>
      <c r="D16" s="99"/>
      <c r="E16" s="99"/>
      <c r="F16" s="99">
        <v>1</v>
      </c>
      <c r="G16" s="99"/>
      <c r="H16" s="99"/>
      <c r="I16" s="99"/>
      <c r="J16" s="151"/>
      <c r="K16" s="99"/>
      <c r="L16" s="99"/>
      <c r="M16" s="99"/>
      <c r="N16" s="99"/>
      <c r="O16" s="120">
        <f t="shared" si="0"/>
        <v>1</v>
      </c>
      <c r="P16" s="120">
        <f t="shared" si="1"/>
        <v>0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18"/>
    </row>
    <row r="17" spans="1:28" ht="19.5" customHeight="1">
      <c r="A17" s="99"/>
      <c r="B17" s="51" t="s">
        <v>226</v>
      </c>
      <c r="C17" s="99"/>
      <c r="D17" s="99"/>
      <c r="E17" s="99"/>
      <c r="F17" s="99">
        <v>2</v>
      </c>
      <c r="G17" s="99"/>
      <c r="H17" s="99"/>
      <c r="I17" s="99"/>
      <c r="J17" s="99"/>
      <c r="K17" s="99"/>
      <c r="L17" s="99"/>
      <c r="M17" s="99"/>
      <c r="N17" s="99">
        <v>1</v>
      </c>
      <c r="O17" s="120">
        <f t="shared" si="0"/>
        <v>3</v>
      </c>
      <c r="P17" s="120">
        <f t="shared" si="1"/>
        <v>1</v>
      </c>
      <c r="Q17" s="99"/>
      <c r="R17" s="99">
        <v>1</v>
      </c>
      <c r="S17" s="99"/>
      <c r="T17" s="99"/>
      <c r="U17" s="99"/>
      <c r="V17" s="99"/>
      <c r="W17" s="99"/>
      <c r="X17" s="99"/>
      <c r="Y17" s="99"/>
      <c r="Z17" s="99"/>
      <c r="AA17" s="99"/>
      <c r="AB17" s="118"/>
    </row>
    <row r="18" spans="1:28" ht="19.5" customHeight="1">
      <c r="A18" s="99"/>
      <c r="B18" s="51" t="s">
        <v>227</v>
      </c>
      <c r="C18" s="99">
        <v>1</v>
      </c>
      <c r="D18" s="99">
        <v>1</v>
      </c>
      <c r="E18" s="99">
        <v>1</v>
      </c>
      <c r="F18" s="99"/>
      <c r="G18" s="99"/>
      <c r="H18" s="99"/>
      <c r="I18" s="99"/>
      <c r="J18" s="99">
        <v>1</v>
      </c>
      <c r="K18" s="99">
        <v>1</v>
      </c>
      <c r="L18" s="99"/>
      <c r="M18" s="99"/>
      <c r="N18" s="99"/>
      <c r="O18" s="120">
        <f t="shared" si="0"/>
        <v>5</v>
      </c>
      <c r="P18" s="120">
        <f t="shared" si="1"/>
        <v>3</v>
      </c>
      <c r="Q18" s="99"/>
      <c r="R18" s="99"/>
      <c r="S18" s="99"/>
      <c r="T18" s="99"/>
      <c r="U18" s="99"/>
      <c r="V18" s="99"/>
      <c r="W18" s="99">
        <v>1</v>
      </c>
      <c r="X18" s="99"/>
      <c r="Y18" s="99">
        <v>2</v>
      </c>
      <c r="Z18" s="99"/>
      <c r="AA18" s="99"/>
      <c r="AB18" s="118"/>
    </row>
    <row r="19" spans="1:28" ht="19.5" customHeight="1">
      <c r="A19" s="99"/>
      <c r="B19" s="51" t="s">
        <v>228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20">
        <f t="shared" si="0"/>
        <v>0</v>
      </c>
      <c r="P19" s="120">
        <f t="shared" si="1"/>
        <v>0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18"/>
    </row>
    <row r="20" spans="1:28" ht="19.5" customHeight="1">
      <c r="A20" s="99"/>
      <c r="B20" s="51" t="s">
        <v>229</v>
      </c>
      <c r="C20" s="99">
        <v>1</v>
      </c>
      <c r="D20" s="99">
        <v>2</v>
      </c>
      <c r="E20" s="99">
        <v>2</v>
      </c>
      <c r="F20" s="99">
        <v>2</v>
      </c>
      <c r="G20" s="99"/>
      <c r="H20" s="99"/>
      <c r="I20" s="99">
        <v>2</v>
      </c>
      <c r="J20" s="99"/>
      <c r="K20" s="99">
        <v>2</v>
      </c>
      <c r="L20" s="99">
        <v>2</v>
      </c>
      <c r="M20" s="99">
        <v>2</v>
      </c>
      <c r="N20" s="99"/>
      <c r="O20" s="120">
        <f t="shared" si="0"/>
        <v>15</v>
      </c>
      <c r="P20" s="120">
        <f t="shared" si="1"/>
        <v>1</v>
      </c>
      <c r="Q20" s="99"/>
      <c r="R20" s="99"/>
      <c r="S20" s="99"/>
      <c r="T20" s="99">
        <v>1</v>
      </c>
      <c r="U20" s="99"/>
      <c r="V20" s="99"/>
      <c r="W20" s="99"/>
      <c r="X20" s="99"/>
      <c r="Y20" s="99"/>
      <c r="Z20" s="99"/>
      <c r="AA20" s="99"/>
      <c r="AB20" s="118"/>
    </row>
    <row r="21" spans="1:28" ht="19.5" customHeight="1">
      <c r="A21" s="99"/>
      <c r="B21" s="51" t="s">
        <v>230</v>
      </c>
      <c r="C21" s="99"/>
      <c r="D21" s="99"/>
      <c r="E21" s="99"/>
      <c r="F21" s="99"/>
      <c r="G21" s="99">
        <v>1</v>
      </c>
      <c r="H21" s="99">
        <v>2</v>
      </c>
      <c r="I21" s="99"/>
      <c r="J21" s="99"/>
      <c r="K21" s="99"/>
      <c r="L21" s="99"/>
      <c r="M21" s="99"/>
      <c r="N21" s="99">
        <v>2</v>
      </c>
      <c r="O21" s="120">
        <f t="shared" si="0"/>
        <v>5</v>
      </c>
      <c r="P21" s="120">
        <f t="shared" si="1"/>
        <v>0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18"/>
    </row>
    <row r="22" spans="1:28" ht="19.5" customHeight="1">
      <c r="A22" s="99"/>
      <c r="B22" s="51" t="s">
        <v>231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20">
        <f t="shared" si="0"/>
        <v>0</v>
      </c>
      <c r="P22" s="120">
        <f t="shared" si="1"/>
        <v>0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118"/>
    </row>
    <row r="23" spans="1:28" ht="19.5" customHeight="1" thickBot="1">
      <c r="A23" s="100" t="s">
        <v>55</v>
      </c>
      <c r="B23" s="101" t="s">
        <v>56</v>
      </c>
      <c r="C23" s="100"/>
      <c r="D23" s="100"/>
      <c r="E23" s="100"/>
      <c r="F23" s="100">
        <v>1</v>
      </c>
      <c r="G23" s="100"/>
      <c r="H23" s="100"/>
      <c r="I23" s="100"/>
      <c r="J23" s="100"/>
      <c r="K23" s="100"/>
      <c r="L23" s="100"/>
      <c r="M23" s="100"/>
      <c r="N23" s="100"/>
      <c r="O23" s="121">
        <f t="shared" si="0"/>
        <v>1</v>
      </c>
      <c r="P23" s="121" t="s">
        <v>55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19"/>
    </row>
  </sheetData>
  <sheetProtection/>
  <mergeCells count="1">
    <mergeCell ref="B1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3"/>
  <sheetViews>
    <sheetView zoomScalePageLayoutView="0" workbookViewId="0" topLeftCell="A1">
      <selection activeCell="D6" sqref="D6"/>
    </sheetView>
  </sheetViews>
  <sheetFormatPr defaultColWidth="9.140625" defaultRowHeight="15" customHeight="1"/>
  <cols>
    <col min="1" max="1" width="5.7109375" style="10" customWidth="1"/>
    <col min="2" max="2" width="20.7109375" style="70" customWidth="1"/>
    <col min="3" max="16" width="5.7109375" style="10" customWidth="1"/>
    <col min="17" max="28" width="5.7109375" style="96" customWidth="1"/>
    <col min="29" max="16384" width="9.140625" style="96" customWidth="1"/>
  </cols>
  <sheetData>
    <row r="1" spans="1:28" ht="15" customHeight="1">
      <c r="A1" s="111" t="s">
        <v>13</v>
      </c>
      <c r="B1" s="176" t="s">
        <v>87</v>
      </c>
      <c r="C1" s="9"/>
      <c r="D1" s="2"/>
      <c r="F1" s="9"/>
      <c r="G1" s="9"/>
      <c r="H1" s="9"/>
      <c r="I1" s="9"/>
      <c r="J1" s="9"/>
      <c r="K1" s="9"/>
      <c r="L1" s="9"/>
      <c r="M1" s="9"/>
      <c r="N1" s="9"/>
      <c r="Q1" s="9"/>
      <c r="R1" s="2"/>
      <c r="S1" s="129"/>
      <c r="T1" s="9"/>
      <c r="U1" s="9"/>
      <c r="V1" s="9"/>
      <c r="W1" s="9"/>
      <c r="X1" s="9"/>
      <c r="Y1" s="9"/>
      <c r="Z1" s="9"/>
      <c r="AA1" s="9"/>
      <c r="AB1" s="9"/>
    </row>
    <row r="2" spans="1:28" ht="15" customHeight="1">
      <c r="A2" s="112" t="s">
        <v>14</v>
      </c>
      <c r="B2" s="176"/>
      <c r="C2" s="128" t="s">
        <v>8</v>
      </c>
      <c r="D2" s="128" t="s">
        <v>8</v>
      </c>
      <c r="E2" s="128" t="s">
        <v>7</v>
      </c>
      <c r="F2" s="128" t="s">
        <v>7</v>
      </c>
      <c r="G2" s="128" t="s">
        <v>7</v>
      </c>
      <c r="H2" s="128" t="s">
        <v>8</v>
      </c>
      <c r="I2" s="128" t="s">
        <v>7</v>
      </c>
      <c r="J2" s="128" t="s">
        <v>8</v>
      </c>
      <c r="K2" s="128" t="s">
        <v>7</v>
      </c>
      <c r="L2" s="128" t="s">
        <v>8</v>
      </c>
      <c r="M2" s="150" t="s">
        <v>396</v>
      </c>
      <c r="N2" s="150" t="s">
        <v>396</v>
      </c>
      <c r="O2" s="116"/>
      <c r="P2" s="116"/>
      <c r="Q2" s="128" t="s">
        <v>8</v>
      </c>
      <c r="R2" s="128" t="s">
        <v>8</v>
      </c>
      <c r="S2" s="128" t="s">
        <v>7</v>
      </c>
      <c r="T2" s="128" t="s">
        <v>7</v>
      </c>
      <c r="U2" s="128" t="s">
        <v>7</v>
      </c>
      <c r="V2" s="128" t="s">
        <v>8</v>
      </c>
      <c r="W2" s="128" t="s">
        <v>7</v>
      </c>
      <c r="X2" s="128" t="s">
        <v>8</v>
      </c>
      <c r="Y2" s="128" t="s">
        <v>7</v>
      </c>
      <c r="Z2" s="128" t="s">
        <v>8</v>
      </c>
      <c r="AA2" s="150" t="s">
        <v>396</v>
      </c>
      <c r="AB2" s="150" t="s">
        <v>396</v>
      </c>
    </row>
    <row r="3" spans="1:28" ht="15" customHeight="1">
      <c r="A3" s="113" t="s">
        <v>15</v>
      </c>
      <c r="B3" s="176"/>
      <c r="C3" s="112" t="s">
        <v>14</v>
      </c>
      <c r="D3" s="112" t="s">
        <v>14</v>
      </c>
      <c r="E3" s="113" t="s">
        <v>15</v>
      </c>
      <c r="F3" s="111" t="s">
        <v>13</v>
      </c>
      <c r="G3" s="111" t="s">
        <v>13</v>
      </c>
      <c r="H3" s="111" t="s">
        <v>13</v>
      </c>
      <c r="I3" s="113" t="s">
        <v>15</v>
      </c>
      <c r="J3" s="111" t="s">
        <v>13</v>
      </c>
      <c r="K3" s="111" t="s">
        <v>13</v>
      </c>
      <c r="L3" s="113" t="s">
        <v>15</v>
      </c>
      <c r="M3" s="111" t="s">
        <v>13</v>
      </c>
      <c r="N3" s="113" t="s">
        <v>15</v>
      </c>
      <c r="O3" s="116" t="s">
        <v>51</v>
      </c>
      <c r="P3" s="97" t="s">
        <v>8</v>
      </c>
      <c r="Q3" s="76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9.5" customHeight="1">
      <c r="A4" s="109" t="s">
        <v>52</v>
      </c>
      <c r="B4" s="98" t="s">
        <v>68</v>
      </c>
      <c r="C4" s="115">
        <v>1</v>
      </c>
      <c r="D4" s="115">
        <v>2</v>
      </c>
      <c r="E4" s="115">
        <v>3</v>
      </c>
      <c r="F4" s="115">
        <v>4</v>
      </c>
      <c r="G4" s="115">
        <v>5</v>
      </c>
      <c r="H4" s="115">
        <v>6</v>
      </c>
      <c r="I4" s="115">
        <v>7</v>
      </c>
      <c r="J4" s="115">
        <v>8</v>
      </c>
      <c r="K4" s="115">
        <v>9</v>
      </c>
      <c r="L4" s="115">
        <v>10</v>
      </c>
      <c r="M4" s="115" t="s">
        <v>53</v>
      </c>
      <c r="N4" s="115" t="s">
        <v>16</v>
      </c>
      <c r="O4" s="115" t="s">
        <v>54</v>
      </c>
      <c r="P4" s="115" t="s">
        <v>54</v>
      </c>
      <c r="Q4" s="115">
        <v>1</v>
      </c>
      <c r="R4" s="115">
        <v>2</v>
      </c>
      <c r="S4" s="115">
        <v>3</v>
      </c>
      <c r="T4" s="115">
        <v>4</v>
      </c>
      <c r="U4" s="115">
        <v>5</v>
      </c>
      <c r="V4" s="115">
        <v>6</v>
      </c>
      <c r="W4" s="115">
        <v>7</v>
      </c>
      <c r="X4" s="115">
        <v>8</v>
      </c>
      <c r="Y4" s="115">
        <v>9</v>
      </c>
      <c r="Z4" s="115">
        <v>10</v>
      </c>
      <c r="AA4" s="115" t="s">
        <v>53</v>
      </c>
      <c r="AB4" s="115" t="s">
        <v>16</v>
      </c>
    </row>
    <row r="5" spans="1:28" ht="19.5" customHeight="1">
      <c r="A5" s="99"/>
      <c r="B5" s="51" t="s">
        <v>250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20">
        <f aca="true" t="shared" si="0" ref="O5:O23">SUM(C5:N5)</f>
        <v>0</v>
      </c>
      <c r="P5" s="120">
        <f aca="true" t="shared" si="1" ref="P5:P22">SUM(Q5:AB5)</f>
        <v>0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18"/>
    </row>
    <row r="6" spans="1:28" ht="19.5" customHeight="1">
      <c r="A6" s="99"/>
      <c r="B6" s="51" t="s">
        <v>233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20">
        <f t="shared" si="0"/>
        <v>0</v>
      </c>
      <c r="P6" s="120">
        <f t="shared" si="1"/>
        <v>0</v>
      </c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18"/>
    </row>
    <row r="7" spans="1:28" ht="19.5" customHeight="1">
      <c r="A7" s="99"/>
      <c r="B7" s="51" t="s">
        <v>234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20">
        <f t="shared" si="0"/>
        <v>0</v>
      </c>
      <c r="P7" s="120">
        <f t="shared" si="1"/>
        <v>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18"/>
    </row>
    <row r="8" spans="1:28" ht="19.5" customHeight="1">
      <c r="A8" s="99"/>
      <c r="B8" s="51" t="s">
        <v>235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20">
        <f t="shared" si="0"/>
        <v>0</v>
      </c>
      <c r="P8" s="120">
        <f t="shared" si="1"/>
        <v>0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18"/>
    </row>
    <row r="9" spans="1:28" ht="19.5" customHeight="1">
      <c r="A9" s="99"/>
      <c r="B9" s="51" t="s">
        <v>236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20">
        <f t="shared" si="0"/>
        <v>0</v>
      </c>
      <c r="P9" s="120">
        <f t="shared" si="1"/>
        <v>0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118"/>
    </row>
    <row r="10" spans="1:28" ht="19.5" customHeight="1">
      <c r="A10" s="99"/>
      <c r="B10" s="51" t="s">
        <v>237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20">
        <f t="shared" si="0"/>
        <v>0</v>
      </c>
      <c r="P10" s="120">
        <f t="shared" si="1"/>
        <v>1</v>
      </c>
      <c r="Q10" s="99"/>
      <c r="R10" s="99"/>
      <c r="S10" s="99"/>
      <c r="T10" s="99"/>
      <c r="U10" s="99"/>
      <c r="V10" s="99"/>
      <c r="W10" s="99"/>
      <c r="X10" s="99">
        <v>1</v>
      </c>
      <c r="Y10" s="99"/>
      <c r="Z10" s="99"/>
      <c r="AA10" s="99"/>
      <c r="AB10" s="118"/>
    </row>
    <row r="11" spans="1:28" ht="19.5" customHeight="1">
      <c r="A11" s="99"/>
      <c r="B11" s="51" t="s">
        <v>238</v>
      </c>
      <c r="C11" s="99"/>
      <c r="D11" s="99"/>
      <c r="E11" s="99"/>
      <c r="F11" s="99"/>
      <c r="G11" s="99"/>
      <c r="H11" s="99"/>
      <c r="I11" s="99">
        <v>1</v>
      </c>
      <c r="J11" s="99"/>
      <c r="K11" s="99"/>
      <c r="L11" s="99"/>
      <c r="M11" s="99"/>
      <c r="N11" s="99"/>
      <c r="O11" s="120">
        <f t="shared" si="0"/>
        <v>1</v>
      </c>
      <c r="P11" s="120">
        <f t="shared" si="1"/>
        <v>1</v>
      </c>
      <c r="Q11" s="99">
        <v>1</v>
      </c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18"/>
    </row>
    <row r="12" spans="1:28" ht="19.5" customHeight="1">
      <c r="A12" s="99"/>
      <c r="B12" s="51" t="s">
        <v>239</v>
      </c>
      <c r="C12" s="99"/>
      <c r="D12" s="151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20">
        <f t="shared" si="0"/>
        <v>0</v>
      </c>
      <c r="P12" s="120">
        <f t="shared" si="1"/>
        <v>1</v>
      </c>
      <c r="Q12" s="99"/>
      <c r="R12" s="99"/>
      <c r="S12" s="99"/>
      <c r="T12" s="99"/>
      <c r="U12" s="99"/>
      <c r="V12" s="99"/>
      <c r="W12" s="99"/>
      <c r="X12" s="99"/>
      <c r="Y12" s="99"/>
      <c r="Z12" s="99">
        <v>1</v>
      </c>
      <c r="AA12" s="99"/>
      <c r="AB12" s="118"/>
    </row>
    <row r="13" spans="1:28" ht="19.5" customHeight="1">
      <c r="A13" s="99"/>
      <c r="B13" s="51" t="s">
        <v>240</v>
      </c>
      <c r="C13" s="99"/>
      <c r="D13" s="99">
        <v>1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20">
        <f t="shared" si="0"/>
        <v>1</v>
      </c>
      <c r="P13" s="120">
        <f t="shared" si="1"/>
        <v>0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18"/>
    </row>
    <row r="14" spans="1:28" ht="19.5" customHeight="1">
      <c r="A14" s="99"/>
      <c r="B14" s="51" t="s">
        <v>241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20">
        <f t="shared" si="0"/>
        <v>0</v>
      </c>
      <c r="P14" s="120">
        <f t="shared" si="1"/>
        <v>0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18"/>
    </row>
    <row r="15" spans="1:28" ht="19.5" customHeight="1">
      <c r="A15" s="99"/>
      <c r="B15" s="51" t="s">
        <v>242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20">
        <f t="shared" si="0"/>
        <v>0</v>
      </c>
      <c r="P15" s="120">
        <f t="shared" si="1"/>
        <v>1</v>
      </c>
      <c r="Q15" s="99"/>
      <c r="R15" s="99"/>
      <c r="S15" s="99"/>
      <c r="T15" s="99"/>
      <c r="U15" s="99"/>
      <c r="V15" s="99">
        <v>1</v>
      </c>
      <c r="W15" s="99"/>
      <c r="X15" s="99"/>
      <c r="Y15" s="99"/>
      <c r="Z15" s="99"/>
      <c r="AA15" s="99"/>
      <c r="AB15" s="118"/>
    </row>
    <row r="16" spans="1:28" ht="19.5" customHeight="1">
      <c r="A16" s="99"/>
      <c r="B16" s="51" t="s">
        <v>243</v>
      </c>
      <c r="C16" s="99"/>
      <c r="D16" s="99"/>
      <c r="E16" s="99"/>
      <c r="F16" s="99"/>
      <c r="G16" s="99"/>
      <c r="H16" s="99"/>
      <c r="I16" s="99"/>
      <c r="J16" s="99">
        <v>1</v>
      </c>
      <c r="K16" s="99"/>
      <c r="L16" s="99"/>
      <c r="M16" s="99"/>
      <c r="N16" s="99"/>
      <c r="O16" s="120">
        <f t="shared" si="0"/>
        <v>1</v>
      </c>
      <c r="P16" s="120">
        <f t="shared" si="1"/>
        <v>1</v>
      </c>
      <c r="Q16" s="99"/>
      <c r="R16" s="99"/>
      <c r="S16" s="99"/>
      <c r="T16" s="99"/>
      <c r="U16" s="99">
        <v>1</v>
      </c>
      <c r="V16" s="99"/>
      <c r="W16" s="99"/>
      <c r="X16" s="99"/>
      <c r="Y16" s="99"/>
      <c r="Z16" s="99"/>
      <c r="AA16" s="99"/>
      <c r="AB16" s="118"/>
    </row>
    <row r="17" spans="1:28" ht="19.5" customHeight="1">
      <c r="A17" s="99"/>
      <c r="B17" s="51" t="s">
        <v>244</v>
      </c>
      <c r="C17" s="99"/>
      <c r="D17" s="99"/>
      <c r="E17" s="99"/>
      <c r="F17" s="99"/>
      <c r="G17" s="99">
        <v>1</v>
      </c>
      <c r="H17" s="99"/>
      <c r="I17" s="99"/>
      <c r="J17" s="99"/>
      <c r="K17" s="99"/>
      <c r="L17" s="99"/>
      <c r="M17" s="99"/>
      <c r="N17" s="99"/>
      <c r="O17" s="120">
        <f t="shared" si="0"/>
        <v>1</v>
      </c>
      <c r="P17" s="120">
        <f t="shared" si="1"/>
        <v>2</v>
      </c>
      <c r="Q17" s="99"/>
      <c r="R17" s="99"/>
      <c r="S17" s="99"/>
      <c r="T17" s="99"/>
      <c r="U17" s="99">
        <v>1</v>
      </c>
      <c r="V17" s="99"/>
      <c r="W17" s="99"/>
      <c r="X17" s="99"/>
      <c r="Y17" s="99"/>
      <c r="Z17" s="99"/>
      <c r="AA17" s="99">
        <v>1</v>
      </c>
      <c r="AB17" s="118"/>
    </row>
    <row r="18" spans="1:28" ht="19.5" customHeight="1">
      <c r="A18" s="99"/>
      <c r="B18" s="51" t="s">
        <v>245</v>
      </c>
      <c r="C18" s="99"/>
      <c r="D18" s="99">
        <v>1</v>
      </c>
      <c r="E18" s="99"/>
      <c r="F18" s="99"/>
      <c r="G18" s="99"/>
      <c r="H18" s="99">
        <v>2</v>
      </c>
      <c r="I18" s="99"/>
      <c r="J18" s="99">
        <v>1</v>
      </c>
      <c r="K18" s="99">
        <v>1</v>
      </c>
      <c r="L18" s="99"/>
      <c r="M18" s="99"/>
      <c r="N18" s="99"/>
      <c r="O18" s="120">
        <f t="shared" si="0"/>
        <v>5</v>
      </c>
      <c r="P18" s="120">
        <f t="shared" si="1"/>
        <v>1</v>
      </c>
      <c r="Q18" s="99"/>
      <c r="R18" s="99">
        <v>1</v>
      </c>
      <c r="S18" s="99"/>
      <c r="T18" s="99"/>
      <c r="U18" s="99"/>
      <c r="V18" s="99"/>
      <c r="W18" s="99"/>
      <c r="X18" s="99"/>
      <c r="Y18" s="99"/>
      <c r="Z18" s="99"/>
      <c r="AA18" s="99"/>
      <c r="AB18" s="118"/>
    </row>
    <row r="19" spans="1:28" ht="19.5" customHeight="1">
      <c r="A19" s="99"/>
      <c r="B19" s="51" t="s">
        <v>246</v>
      </c>
      <c r="C19" s="99">
        <v>1</v>
      </c>
      <c r="D19" s="99"/>
      <c r="E19" s="99"/>
      <c r="F19" s="99">
        <v>1</v>
      </c>
      <c r="G19" s="99">
        <v>2</v>
      </c>
      <c r="H19" s="99"/>
      <c r="I19" s="99"/>
      <c r="J19" s="99">
        <v>3</v>
      </c>
      <c r="K19" s="99">
        <v>2</v>
      </c>
      <c r="L19" s="99">
        <v>1</v>
      </c>
      <c r="M19" s="99">
        <v>3</v>
      </c>
      <c r="N19" s="99"/>
      <c r="O19" s="120">
        <f t="shared" si="0"/>
        <v>13</v>
      </c>
      <c r="P19" s="120">
        <f t="shared" si="1"/>
        <v>2</v>
      </c>
      <c r="Q19" s="99">
        <v>1</v>
      </c>
      <c r="R19" s="99"/>
      <c r="S19" s="99">
        <v>1</v>
      </c>
      <c r="T19" s="99"/>
      <c r="U19" s="99"/>
      <c r="V19" s="99"/>
      <c r="W19" s="99"/>
      <c r="X19" s="99"/>
      <c r="Y19" s="99"/>
      <c r="Z19" s="99"/>
      <c r="AA19" s="99"/>
      <c r="AB19" s="118"/>
    </row>
    <row r="20" spans="1:28" ht="19.5" customHeight="1">
      <c r="A20" s="99"/>
      <c r="B20" s="51" t="s">
        <v>247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20">
        <f t="shared" si="0"/>
        <v>0</v>
      </c>
      <c r="P20" s="120">
        <f t="shared" si="1"/>
        <v>0</v>
      </c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118"/>
    </row>
    <row r="21" spans="1:28" ht="19.5" customHeight="1">
      <c r="A21" s="99"/>
      <c r="B21" s="51" t="s">
        <v>248</v>
      </c>
      <c r="C21" s="99"/>
      <c r="D21" s="99"/>
      <c r="E21" s="99">
        <v>1</v>
      </c>
      <c r="F21" s="99"/>
      <c r="G21" s="99"/>
      <c r="H21" s="99"/>
      <c r="I21" s="99"/>
      <c r="J21" s="99">
        <v>2</v>
      </c>
      <c r="K21" s="99"/>
      <c r="L21" s="99"/>
      <c r="M21" s="99">
        <v>1</v>
      </c>
      <c r="N21" s="99"/>
      <c r="O21" s="120">
        <f t="shared" si="0"/>
        <v>4</v>
      </c>
      <c r="P21" s="120">
        <f t="shared" si="1"/>
        <v>4</v>
      </c>
      <c r="Q21" s="99"/>
      <c r="R21" s="99">
        <v>1</v>
      </c>
      <c r="S21" s="99"/>
      <c r="T21" s="99"/>
      <c r="U21" s="99">
        <v>1</v>
      </c>
      <c r="V21" s="99"/>
      <c r="W21" s="99"/>
      <c r="X21" s="99">
        <v>1</v>
      </c>
      <c r="Y21" s="99"/>
      <c r="Z21" s="99"/>
      <c r="AA21" s="99">
        <v>1</v>
      </c>
      <c r="AB21" s="118"/>
    </row>
    <row r="22" spans="1:28" ht="19.5" customHeight="1">
      <c r="A22" s="99"/>
      <c r="B22" s="51" t="s">
        <v>249</v>
      </c>
      <c r="C22" s="99">
        <v>1</v>
      </c>
      <c r="D22" s="99"/>
      <c r="E22" s="99"/>
      <c r="F22" s="99"/>
      <c r="G22" s="99"/>
      <c r="H22" s="99">
        <v>2</v>
      </c>
      <c r="I22" s="99"/>
      <c r="J22" s="99">
        <v>1</v>
      </c>
      <c r="K22" s="99"/>
      <c r="L22" s="99"/>
      <c r="M22" s="99"/>
      <c r="N22" s="99"/>
      <c r="O22" s="120">
        <f t="shared" si="0"/>
        <v>4</v>
      </c>
      <c r="P22" s="120">
        <f t="shared" si="1"/>
        <v>2</v>
      </c>
      <c r="Q22" s="99"/>
      <c r="R22" s="99"/>
      <c r="S22" s="99"/>
      <c r="T22" s="99">
        <v>1</v>
      </c>
      <c r="U22" s="99"/>
      <c r="V22" s="99">
        <v>1</v>
      </c>
      <c r="W22" s="99"/>
      <c r="X22" s="99"/>
      <c r="Y22" s="99"/>
      <c r="Z22" s="99"/>
      <c r="AA22" s="99"/>
      <c r="AB22" s="118"/>
    </row>
    <row r="23" spans="1:28" ht="19.5" customHeight="1" thickBot="1">
      <c r="A23" s="100" t="s">
        <v>55</v>
      </c>
      <c r="B23" s="101" t="s">
        <v>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21">
        <f t="shared" si="0"/>
        <v>0</v>
      </c>
      <c r="P23" s="121" t="s">
        <v>55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19"/>
    </row>
  </sheetData>
  <sheetProtection/>
  <mergeCells count="1">
    <mergeCell ref="B1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AB23"/>
  <sheetViews>
    <sheetView zoomScalePageLayoutView="0" workbookViewId="0" topLeftCell="A1">
      <selection activeCell="I15" sqref="I15"/>
    </sheetView>
  </sheetViews>
  <sheetFormatPr defaultColWidth="9.140625" defaultRowHeight="15" customHeight="1"/>
  <cols>
    <col min="1" max="1" width="5.7109375" style="10" customWidth="1"/>
    <col min="2" max="2" width="20.7109375" style="70" customWidth="1"/>
    <col min="3" max="16" width="5.7109375" style="10" customWidth="1"/>
    <col min="17" max="28" width="5.7109375" style="96" customWidth="1"/>
    <col min="29" max="16384" width="9.140625" style="96" customWidth="1"/>
  </cols>
  <sheetData>
    <row r="1" spans="1:28" ht="15" customHeight="1">
      <c r="A1" s="111" t="s">
        <v>13</v>
      </c>
      <c r="B1" s="176" t="s">
        <v>88</v>
      </c>
      <c r="C1" s="9"/>
      <c r="D1" s="9"/>
      <c r="E1" s="9"/>
      <c r="G1" s="9"/>
      <c r="H1" s="9"/>
      <c r="I1" s="9"/>
      <c r="J1" s="9"/>
      <c r="K1" s="9"/>
      <c r="L1" s="9"/>
      <c r="M1" s="9"/>
      <c r="N1" s="149"/>
      <c r="Q1" s="9"/>
      <c r="R1" s="9"/>
      <c r="S1" s="9"/>
      <c r="T1" s="129"/>
      <c r="U1" s="9"/>
      <c r="V1" s="9"/>
      <c r="W1" s="9"/>
      <c r="X1" s="9"/>
      <c r="Y1" s="9"/>
      <c r="Z1" s="9"/>
      <c r="AA1" s="9"/>
      <c r="AB1" s="149"/>
    </row>
    <row r="2" spans="1:28" ht="15" customHeight="1">
      <c r="A2" s="112" t="s">
        <v>14</v>
      </c>
      <c r="B2" s="176"/>
      <c r="C2" s="128" t="s">
        <v>8</v>
      </c>
      <c r="D2" s="128" t="s">
        <v>7</v>
      </c>
      <c r="E2" s="128" t="s">
        <v>7</v>
      </c>
      <c r="F2" s="128" t="s">
        <v>8</v>
      </c>
      <c r="G2" s="128" t="s">
        <v>7</v>
      </c>
      <c r="H2" s="128" t="s">
        <v>8</v>
      </c>
      <c r="I2" s="128" t="s">
        <v>7</v>
      </c>
      <c r="J2" s="128" t="s">
        <v>8</v>
      </c>
      <c r="K2" s="128" t="s">
        <v>7</v>
      </c>
      <c r="L2" s="128" t="s">
        <v>8</v>
      </c>
      <c r="M2" s="150" t="s">
        <v>396</v>
      </c>
      <c r="N2" s="150"/>
      <c r="O2" s="116"/>
      <c r="P2" s="116"/>
      <c r="Q2" s="128" t="s">
        <v>8</v>
      </c>
      <c r="R2" s="128" t="s">
        <v>7</v>
      </c>
      <c r="S2" s="128" t="s">
        <v>7</v>
      </c>
      <c r="T2" s="128" t="s">
        <v>8</v>
      </c>
      <c r="U2" s="128" t="s">
        <v>7</v>
      </c>
      <c r="V2" s="128" t="s">
        <v>8</v>
      </c>
      <c r="W2" s="128" t="s">
        <v>7</v>
      </c>
      <c r="X2" s="128" t="s">
        <v>8</v>
      </c>
      <c r="Y2" s="128" t="s">
        <v>7</v>
      </c>
      <c r="Z2" s="128" t="s">
        <v>8</v>
      </c>
      <c r="AA2" s="150" t="s">
        <v>396</v>
      </c>
      <c r="AB2" s="150"/>
    </row>
    <row r="3" spans="1:28" ht="15" customHeight="1">
      <c r="A3" s="113" t="s">
        <v>15</v>
      </c>
      <c r="B3" s="176"/>
      <c r="C3" s="111" t="s">
        <v>13</v>
      </c>
      <c r="D3" s="112" t="s">
        <v>14</v>
      </c>
      <c r="E3" s="111" t="s">
        <v>13</v>
      </c>
      <c r="F3" s="113" t="s">
        <v>15</v>
      </c>
      <c r="G3" s="111" t="s">
        <v>13</v>
      </c>
      <c r="H3" s="112" t="s">
        <v>14</v>
      </c>
      <c r="I3" s="112" t="s">
        <v>14</v>
      </c>
      <c r="J3" s="111" t="s">
        <v>13</v>
      </c>
      <c r="K3" s="111" t="s">
        <v>13</v>
      </c>
      <c r="L3" s="111" t="s">
        <v>13</v>
      </c>
      <c r="M3" s="113" t="s">
        <v>15</v>
      </c>
      <c r="N3" s="116"/>
      <c r="O3" s="116" t="s">
        <v>51</v>
      </c>
      <c r="P3" s="97" t="s">
        <v>8</v>
      </c>
      <c r="Q3" s="76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9.5" customHeight="1">
      <c r="A4" s="95" t="s">
        <v>52</v>
      </c>
      <c r="B4" s="98" t="s">
        <v>68</v>
      </c>
      <c r="C4" s="115">
        <v>1</v>
      </c>
      <c r="D4" s="115">
        <v>2</v>
      </c>
      <c r="E4" s="115">
        <v>3</v>
      </c>
      <c r="F4" s="115">
        <v>4</v>
      </c>
      <c r="G4" s="115">
        <v>5</v>
      </c>
      <c r="H4" s="115">
        <v>6</v>
      </c>
      <c r="I4" s="115">
        <v>7</v>
      </c>
      <c r="J4" s="115">
        <v>8</v>
      </c>
      <c r="K4" s="115">
        <v>9</v>
      </c>
      <c r="L4" s="115">
        <v>10</v>
      </c>
      <c r="M4" s="115" t="s">
        <v>53</v>
      </c>
      <c r="N4" s="115" t="s">
        <v>16</v>
      </c>
      <c r="O4" s="115" t="s">
        <v>54</v>
      </c>
      <c r="P4" s="115" t="s">
        <v>54</v>
      </c>
      <c r="Q4" s="115">
        <v>1</v>
      </c>
      <c r="R4" s="115">
        <v>2</v>
      </c>
      <c r="S4" s="115">
        <v>3</v>
      </c>
      <c r="T4" s="115">
        <v>4</v>
      </c>
      <c r="U4" s="115">
        <v>5</v>
      </c>
      <c r="V4" s="115">
        <v>6</v>
      </c>
      <c r="W4" s="115">
        <v>7</v>
      </c>
      <c r="X4" s="115">
        <v>8</v>
      </c>
      <c r="Y4" s="115">
        <v>9</v>
      </c>
      <c r="Z4" s="115">
        <v>10</v>
      </c>
      <c r="AA4" s="115" t="s">
        <v>53</v>
      </c>
      <c r="AB4" s="115" t="s">
        <v>16</v>
      </c>
    </row>
    <row r="5" spans="1:28" ht="19.5" customHeight="1">
      <c r="A5" s="99"/>
      <c r="B5" s="51" t="s">
        <v>268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56"/>
      <c r="O5" s="120">
        <f aca="true" t="shared" si="0" ref="O5:O23">SUM(C5:N5)</f>
        <v>0</v>
      </c>
      <c r="P5" s="120">
        <f aca="true" t="shared" si="1" ref="P5:P22">SUM(Q5:AB5)</f>
        <v>0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58"/>
    </row>
    <row r="6" spans="1:28" ht="19.5" customHeight="1">
      <c r="A6" s="99"/>
      <c r="B6" s="51" t="s">
        <v>251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56"/>
      <c r="O6" s="120">
        <f t="shared" si="0"/>
        <v>0</v>
      </c>
      <c r="P6" s="120">
        <f t="shared" si="1"/>
        <v>0</v>
      </c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58"/>
    </row>
    <row r="7" spans="1:28" ht="19.5" customHeight="1">
      <c r="A7" s="99"/>
      <c r="B7" s="51" t="s">
        <v>252</v>
      </c>
      <c r="C7" s="99"/>
      <c r="D7" s="99"/>
      <c r="E7" s="99"/>
      <c r="F7" s="99"/>
      <c r="G7" s="99"/>
      <c r="H7" s="99"/>
      <c r="I7" s="99"/>
      <c r="J7" s="99"/>
      <c r="K7" s="99"/>
      <c r="L7" s="151"/>
      <c r="M7" s="99"/>
      <c r="N7" s="156"/>
      <c r="O7" s="120">
        <f t="shared" si="0"/>
        <v>0</v>
      </c>
      <c r="P7" s="120">
        <f t="shared" si="1"/>
        <v>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58"/>
    </row>
    <row r="8" spans="1:28" ht="19.5" customHeight="1">
      <c r="A8" s="99"/>
      <c r="B8" s="51" t="s">
        <v>253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56"/>
      <c r="O8" s="120">
        <f t="shared" si="0"/>
        <v>0</v>
      </c>
      <c r="P8" s="120">
        <f t="shared" si="1"/>
        <v>0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58"/>
    </row>
    <row r="9" spans="1:28" ht="19.5" customHeight="1">
      <c r="A9" s="99"/>
      <c r="B9" s="51" t="s">
        <v>254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56"/>
      <c r="O9" s="120">
        <f t="shared" si="0"/>
        <v>0</v>
      </c>
      <c r="P9" s="120">
        <f t="shared" si="1"/>
        <v>0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158"/>
    </row>
    <row r="10" spans="1:28" ht="19.5" customHeight="1">
      <c r="A10" s="99"/>
      <c r="B10" s="51" t="s">
        <v>255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56"/>
      <c r="O10" s="120">
        <f t="shared" si="0"/>
        <v>0</v>
      </c>
      <c r="P10" s="120">
        <f t="shared" si="1"/>
        <v>1</v>
      </c>
      <c r="Q10" s="99"/>
      <c r="R10" s="99"/>
      <c r="S10" s="99">
        <v>1</v>
      </c>
      <c r="T10" s="99"/>
      <c r="U10" s="99"/>
      <c r="V10" s="99"/>
      <c r="W10" s="99"/>
      <c r="X10" s="99"/>
      <c r="Y10" s="99"/>
      <c r="Z10" s="99"/>
      <c r="AA10" s="99"/>
      <c r="AB10" s="158"/>
    </row>
    <row r="11" spans="1:28" ht="19.5" customHeight="1">
      <c r="A11" s="99"/>
      <c r="B11" s="51" t="s">
        <v>256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56"/>
      <c r="O11" s="120">
        <f t="shared" si="0"/>
        <v>0</v>
      </c>
      <c r="P11" s="120">
        <f t="shared" si="1"/>
        <v>0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58"/>
    </row>
    <row r="12" spans="1:28" ht="19.5" customHeight="1">
      <c r="A12" s="99"/>
      <c r="B12" s="51" t="s">
        <v>257</v>
      </c>
      <c r="C12" s="99"/>
      <c r="D12" s="99">
        <v>1</v>
      </c>
      <c r="E12" s="99"/>
      <c r="F12" s="99"/>
      <c r="G12" s="99"/>
      <c r="H12" s="99"/>
      <c r="I12" s="99"/>
      <c r="J12" s="99"/>
      <c r="K12" s="99"/>
      <c r="L12" s="99"/>
      <c r="M12" s="99"/>
      <c r="N12" s="156"/>
      <c r="O12" s="120">
        <f t="shared" si="0"/>
        <v>1</v>
      </c>
      <c r="P12" s="120">
        <f t="shared" si="1"/>
        <v>0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58"/>
    </row>
    <row r="13" spans="1:28" ht="19.5" customHeight="1">
      <c r="A13" s="99"/>
      <c r="B13" s="51" t="s">
        <v>258</v>
      </c>
      <c r="C13" s="99"/>
      <c r="D13" s="99"/>
      <c r="E13" s="99"/>
      <c r="F13" s="99"/>
      <c r="G13" s="99">
        <v>1</v>
      </c>
      <c r="H13" s="99"/>
      <c r="I13" s="99"/>
      <c r="J13" s="99"/>
      <c r="K13" s="99"/>
      <c r="L13" s="99"/>
      <c r="M13" s="99"/>
      <c r="N13" s="156"/>
      <c r="O13" s="120">
        <f t="shared" si="0"/>
        <v>1</v>
      </c>
      <c r="P13" s="120">
        <f t="shared" si="1"/>
        <v>1</v>
      </c>
      <c r="Q13" s="99">
        <v>1</v>
      </c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58"/>
    </row>
    <row r="14" spans="1:28" ht="19.5" customHeight="1">
      <c r="A14" s="99"/>
      <c r="B14" s="51" t="s">
        <v>259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56"/>
      <c r="O14" s="120">
        <f t="shared" si="0"/>
        <v>0</v>
      </c>
      <c r="P14" s="120">
        <f t="shared" si="1"/>
        <v>1</v>
      </c>
      <c r="Q14" s="99"/>
      <c r="R14" s="99"/>
      <c r="S14" s="99"/>
      <c r="T14" s="99"/>
      <c r="U14" s="99"/>
      <c r="V14" s="99"/>
      <c r="W14" s="99"/>
      <c r="X14" s="99">
        <v>1</v>
      </c>
      <c r="Y14" s="99"/>
      <c r="Z14" s="99"/>
      <c r="AA14" s="99"/>
      <c r="AB14" s="158"/>
    </row>
    <row r="15" spans="1:28" ht="19.5" customHeight="1">
      <c r="A15" s="99"/>
      <c r="B15" s="51" t="s">
        <v>260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56"/>
      <c r="O15" s="120">
        <f t="shared" si="0"/>
        <v>0</v>
      </c>
      <c r="P15" s="120">
        <f t="shared" si="1"/>
        <v>0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58"/>
    </row>
    <row r="16" spans="1:28" ht="19.5" customHeight="1">
      <c r="A16" s="99"/>
      <c r="B16" s="51" t="s">
        <v>261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56"/>
      <c r="O16" s="120">
        <f t="shared" si="0"/>
        <v>0</v>
      </c>
      <c r="P16" s="120">
        <f t="shared" si="1"/>
        <v>1</v>
      </c>
      <c r="Q16" s="99">
        <v>1</v>
      </c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58"/>
    </row>
    <row r="17" spans="1:28" ht="19.5" customHeight="1">
      <c r="A17" s="99"/>
      <c r="B17" s="51" t="s">
        <v>262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56"/>
      <c r="O17" s="120">
        <f t="shared" si="0"/>
        <v>0</v>
      </c>
      <c r="P17" s="120">
        <f t="shared" si="1"/>
        <v>2</v>
      </c>
      <c r="Q17" s="99"/>
      <c r="R17" s="99"/>
      <c r="S17" s="99"/>
      <c r="T17" s="99"/>
      <c r="U17" s="99"/>
      <c r="V17" s="99"/>
      <c r="W17" s="99"/>
      <c r="X17" s="99"/>
      <c r="Y17" s="99">
        <v>2</v>
      </c>
      <c r="Z17" s="99"/>
      <c r="AA17" s="99"/>
      <c r="AB17" s="158"/>
    </row>
    <row r="18" spans="1:28" ht="19.5" customHeight="1">
      <c r="A18" s="99"/>
      <c r="B18" s="51" t="s">
        <v>263</v>
      </c>
      <c r="C18" s="99">
        <v>1</v>
      </c>
      <c r="D18" s="99"/>
      <c r="E18" s="99"/>
      <c r="F18" s="99"/>
      <c r="G18" s="99"/>
      <c r="H18" s="99"/>
      <c r="I18" s="99"/>
      <c r="J18" s="99"/>
      <c r="K18" s="99"/>
      <c r="L18" s="99">
        <v>2</v>
      </c>
      <c r="M18" s="99">
        <v>1</v>
      </c>
      <c r="N18" s="156"/>
      <c r="O18" s="120">
        <f t="shared" si="0"/>
        <v>4</v>
      </c>
      <c r="P18" s="120">
        <f t="shared" si="1"/>
        <v>0</v>
      </c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58"/>
    </row>
    <row r="19" spans="1:28" ht="19.5" customHeight="1">
      <c r="A19" s="99"/>
      <c r="B19" s="51" t="s">
        <v>264</v>
      </c>
      <c r="C19" s="99"/>
      <c r="D19" s="99"/>
      <c r="E19" s="99"/>
      <c r="F19" s="99"/>
      <c r="G19" s="99"/>
      <c r="H19" s="99"/>
      <c r="I19" s="99"/>
      <c r="J19" s="99">
        <v>1</v>
      </c>
      <c r="K19" s="99"/>
      <c r="L19" s="99"/>
      <c r="M19" s="99"/>
      <c r="N19" s="156"/>
      <c r="O19" s="120">
        <f t="shared" si="0"/>
        <v>1</v>
      </c>
      <c r="P19" s="120">
        <f t="shared" si="1"/>
        <v>2</v>
      </c>
      <c r="Q19" s="99"/>
      <c r="R19" s="99"/>
      <c r="S19" s="99"/>
      <c r="T19" s="99"/>
      <c r="U19" s="99"/>
      <c r="V19" s="99">
        <v>1</v>
      </c>
      <c r="W19" s="99"/>
      <c r="X19" s="99">
        <v>1</v>
      </c>
      <c r="Y19" s="99"/>
      <c r="Z19" s="99"/>
      <c r="AA19" s="99"/>
      <c r="AB19" s="158"/>
    </row>
    <row r="20" spans="1:28" ht="19.5" customHeight="1">
      <c r="A20" s="99"/>
      <c r="B20" s="51" t="s">
        <v>265</v>
      </c>
      <c r="C20" s="99">
        <v>1</v>
      </c>
      <c r="D20" s="99"/>
      <c r="E20" s="99">
        <v>2</v>
      </c>
      <c r="F20" s="151"/>
      <c r="G20" s="99">
        <v>1</v>
      </c>
      <c r="H20" s="99"/>
      <c r="I20" s="99">
        <v>1</v>
      </c>
      <c r="J20" s="99">
        <v>1</v>
      </c>
      <c r="K20" s="99">
        <v>2</v>
      </c>
      <c r="L20" s="99">
        <v>1</v>
      </c>
      <c r="M20" s="99"/>
      <c r="N20" s="156"/>
      <c r="O20" s="120">
        <f t="shared" si="0"/>
        <v>9</v>
      </c>
      <c r="P20" s="120">
        <f t="shared" si="1"/>
        <v>4</v>
      </c>
      <c r="Q20" s="99"/>
      <c r="R20" s="99">
        <v>2</v>
      </c>
      <c r="S20" s="99"/>
      <c r="T20" s="99"/>
      <c r="U20" s="99"/>
      <c r="V20" s="99"/>
      <c r="W20" s="99">
        <v>1</v>
      </c>
      <c r="X20" s="99">
        <v>1</v>
      </c>
      <c r="Y20" s="99"/>
      <c r="Z20" s="99"/>
      <c r="AA20" s="99"/>
      <c r="AB20" s="158"/>
    </row>
    <row r="21" spans="1:28" ht="19.5" customHeight="1">
      <c r="A21" s="99"/>
      <c r="B21" s="51" t="s">
        <v>266</v>
      </c>
      <c r="C21" s="99"/>
      <c r="D21" s="99"/>
      <c r="E21" s="99"/>
      <c r="F21" s="99"/>
      <c r="G21" s="99"/>
      <c r="H21" s="99">
        <v>1</v>
      </c>
      <c r="I21" s="99"/>
      <c r="J21" s="99"/>
      <c r="K21" s="99"/>
      <c r="L21" s="99"/>
      <c r="M21" s="99"/>
      <c r="N21" s="156"/>
      <c r="O21" s="120">
        <f t="shared" si="0"/>
        <v>1</v>
      </c>
      <c r="P21" s="120">
        <f t="shared" si="1"/>
        <v>0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58"/>
    </row>
    <row r="22" spans="1:28" ht="19.5" customHeight="1">
      <c r="A22" s="99"/>
      <c r="B22" s="51" t="s">
        <v>267</v>
      </c>
      <c r="C22" s="99"/>
      <c r="D22" s="99">
        <v>1</v>
      </c>
      <c r="E22" s="99"/>
      <c r="F22" s="99"/>
      <c r="G22" s="99"/>
      <c r="H22" s="99"/>
      <c r="I22" s="99">
        <v>1</v>
      </c>
      <c r="J22" s="99">
        <v>1</v>
      </c>
      <c r="K22" s="99">
        <v>1</v>
      </c>
      <c r="L22" s="99"/>
      <c r="M22" s="99"/>
      <c r="N22" s="156"/>
      <c r="O22" s="120">
        <f t="shared" si="0"/>
        <v>4</v>
      </c>
      <c r="P22" s="120">
        <f t="shared" si="1"/>
        <v>0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158"/>
    </row>
    <row r="23" spans="1:28" ht="19.5" customHeight="1" thickBot="1">
      <c r="A23" s="100" t="s">
        <v>55</v>
      </c>
      <c r="B23" s="101" t="s">
        <v>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57"/>
      <c r="O23" s="121">
        <f t="shared" si="0"/>
        <v>0</v>
      </c>
      <c r="P23" s="121" t="s">
        <v>55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59"/>
    </row>
  </sheetData>
  <sheetProtection/>
  <mergeCells count="1">
    <mergeCell ref="B1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140625" defaultRowHeight="19.5" customHeight="1"/>
  <cols>
    <col min="1" max="1" width="20.7109375" style="96" customWidth="1"/>
    <col min="2" max="16384" width="9.140625" style="96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12" sqref="F12"/>
    </sheetView>
  </sheetViews>
  <sheetFormatPr defaultColWidth="9.140625" defaultRowHeight="19.5" customHeight="1"/>
  <cols>
    <col min="1" max="2" width="20.7109375" style="2" customWidth="1"/>
    <col min="3" max="3" width="10.7109375" style="2" customWidth="1"/>
    <col min="4" max="4" width="10.7109375" style="96" customWidth="1"/>
    <col min="5" max="5" width="9.140625" style="2" customWidth="1"/>
    <col min="6" max="12" width="10.7109375" style="10" customWidth="1"/>
    <col min="13" max="13" width="9.140625" style="2" customWidth="1"/>
    <col min="14" max="14" width="15.7109375" style="70" customWidth="1"/>
    <col min="15" max="15" width="10.7109375" style="2" customWidth="1"/>
    <col min="16" max="16384" width="9.140625" style="2" customWidth="1"/>
  </cols>
  <sheetData>
    <row r="1" spans="1:14" ht="19.5" customHeight="1">
      <c r="A1" s="70" t="s">
        <v>44</v>
      </c>
      <c r="B1" s="70" t="s">
        <v>408</v>
      </c>
      <c r="C1" s="149"/>
      <c r="D1" s="70"/>
      <c r="I1" s="10" t="s">
        <v>415</v>
      </c>
      <c r="N1" s="114" t="s">
        <v>69</v>
      </c>
    </row>
    <row r="2" spans="1:14" ht="19.5" customHeight="1">
      <c r="A2" s="70" t="s">
        <v>70</v>
      </c>
      <c r="B2" s="70" t="s">
        <v>409</v>
      </c>
      <c r="C2" s="149"/>
      <c r="D2" s="70"/>
      <c r="I2" s="149"/>
      <c r="N2" s="70" t="s">
        <v>426</v>
      </c>
    </row>
    <row r="3" spans="1:14" ht="19.5" customHeight="1">
      <c r="A3" s="70" t="s">
        <v>410</v>
      </c>
      <c r="B3" s="70" t="s">
        <v>411</v>
      </c>
      <c r="D3" s="70"/>
      <c r="G3" s="10" t="s">
        <v>419</v>
      </c>
      <c r="K3" s="10" t="s">
        <v>414</v>
      </c>
      <c r="N3" s="70" t="s">
        <v>427</v>
      </c>
    </row>
    <row r="4" spans="1:15" ht="19.5" customHeight="1">
      <c r="A4" s="70" t="s">
        <v>75</v>
      </c>
      <c r="B4" s="70" t="s">
        <v>412</v>
      </c>
      <c r="C4" s="149"/>
      <c r="D4" s="70"/>
      <c r="G4" s="2"/>
      <c r="I4" s="10" t="s">
        <v>420</v>
      </c>
      <c r="K4" s="149"/>
      <c r="N4" s="70" t="s">
        <v>432</v>
      </c>
      <c r="O4" s="149"/>
    </row>
    <row r="5" spans="1:14" ht="19.5" customHeight="1">
      <c r="A5" s="70" t="s">
        <v>76</v>
      </c>
      <c r="B5" s="70" t="s">
        <v>413</v>
      </c>
      <c r="D5" s="70"/>
      <c r="H5" s="10" t="s">
        <v>421</v>
      </c>
      <c r="I5" s="149"/>
      <c r="J5" s="10" t="s">
        <v>422</v>
      </c>
      <c r="N5" s="70" t="s">
        <v>428</v>
      </c>
    </row>
    <row r="6" spans="1:15" ht="19.5" customHeight="1">
      <c r="A6" s="70" t="s">
        <v>78</v>
      </c>
      <c r="B6" s="70" t="s">
        <v>413</v>
      </c>
      <c r="D6" s="70"/>
      <c r="H6" s="149"/>
      <c r="J6" s="2"/>
      <c r="N6" s="70" t="s">
        <v>429</v>
      </c>
      <c r="O6" s="149"/>
    </row>
    <row r="7" spans="1:15" ht="19.5" customHeight="1">
      <c r="A7" s="70" t="s">
        <v>71</v>
      </c>
      <c r="B7" s="70" t="s">
        <v>414</v>
      </c>
      <c r="C7" s="149"/>
      <c r="N7" s="70" t="s">
        <v>430</v>
      </c>
      <c r="O7" s="149"/>
    </row>
    <row r="8" spans="1:15" ht="19.5" customHeight="1">
      <c r="A8" s="70" t="s">
        <v>72</v>
      </c>
      <c r="B8" s="70" t="s">
        <v>414</v>
      </c>
      <c r="C8" s="149"/>
      <c r="D8" s="70"/>
      <c r="N8" s="70" t="s">
        <v>431</v>
      </c>
      <c r="O8" s="149"/>
    </row>
    <row r="9" spans="1:12" ht="19.5" customHeight="1">
      <c r="A9" s="70" t="s">
        <v>73</v>
      </c>
      <c r="B9" s="70" t="s">
        <v>415</v>
      </c>
      <c r="C9" s="149"/>
      <c r="D9" s="70"/>
      <c r="F9" s="10" t="s">
        <v>435</v>
      </c>
      <c r="H9" s="10" t="s">
        <v>424</v>
      </c>
      <c r="J9" s="10" t="s">
        <v>423</v>
      </c>
      <c r="L9" s="10" t="s">
        <v>434</v>
      </c>
    </row>
    <row r="10" spans="1:12" ht="19.5" customHeight="1">
      <c r="A10" s="70" t="s">
        <v>74</v>
      </c>
      <c r="B10" s="70" t="s">
        <v>416</v>
      </c>
      <c r="D10" s="70" t="s">
        <v>418</v>
      </c>
      <c r="F10" s="161"/>
      <c r="H10" s="2"/>
      <c r="J10" s="149"/>
      <c r="L10" s="161"/>
    </row>
    <row r="11" spans="1:9" ht="19.5" customHeight="1">
      <c r="A11" s="70" t="s">
        <v>77</v>
      </c>
      <c r="B11" s="70" t="s">
        <v>417</v>
      </c>
      <c r="D11" s="70"/>
      <c r="I11" s="10" t="s">
        <v>425</v>
      </c>
    </row>
    <row r="12" spans="2:9" ht="19.5" customHeight="1">
      <c r="B12" s="70"/>
      <c r="I12" s="149"/>
    </row>
    <row r="15" ht="19.5" customHeight="1">
      <c r="C15" s="10"/>
    </row>
    <row r="17" ht="19.5" customHeight="1">
      <c r="C17" s="10"/>
    </row>
    <row r="19" ht="19.5" customHeight="1">
      <c r="C19" s="10"/>
    </row>
    <row r="23" ht="19.5" customHeight="1">
      <c r="C23" s="10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13" sqref="G13"/>
    </sheetView>
  </sheetViews>
  <sheetFormatPr defaultColWidth="9.140625" defaultRowHeight="19.5" customHeight="1"/>
  <cols>
    <col min="1" max="1" width="9.140625" style="2" customWidth="1"/>
    <col min="2" max="2" width="20.7109375" style="2" customWidth="1"/>
    <col min="3" max="11" width="9.140625" style="2" customWidth="1"/>
    <col min="12" max="12" width="20.7109375" style="69" customWidth="1"/>
    <col min="13" max="13" width="9.140625" style="10" customWidth="1"/>
    <col min="14" max="14" width="20.7109375" style="70" customWidth="1"/>
    <col min="15" max="16384" width="9.140625" style="2" customWidth="1"/>
  </cols>
  <sheetData>
    <row r="1" spans="1:10" ht="19.5" customHeight="1">
      <c r="A1" s="175" t="s">
        <v>269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" ht="19.5" customHeight="1">
      <c r="A2" s="176"/>
      <c r="B2" s="176"/>
    </row>
    <row r="3" spans="1:10" ht="19.5" customHeight="1">
      <c r="A3" s="180" t="s">
        <v>33</v>
      </c>
      <c r="B3" s="181"/>
      <c r="C3" s="177" t="s">
        <v>19</v>
      </c>
      <c r="D3" s="178"/>
      <c r="E3" s="178"/>
      <c r="F3" s="178"/>
      <c r="G3" s="178"/>
      <c r="H3" s="178"/>
      <c r="I3" s="178"/>
      <c r="J3" s="179"/>
    </row>
    <row r="4" spans="1:14" s="12" customFormat="1" ht="19.5" customHeight="1">
      <c r="A4" s="182"/>
      <c r="B4" s="183"/>
      <c r="C4" s="26" t="s">
        <v>12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8</v>
      </c>
      <c r="I4" s="27" t="s">
        <v>17</v>
      </c>
      <c r="J4" s="27" t="s">
        <v>18</v>
      </c>
      <c r="L4" s="163" t="s">
        <v>45</v>
      </c>
      <c r="M4" s="163"/>
      <c r="N4" s="163"/>
    </row>
    <row r="5" spans="1:14" s="49" customFormat="1" ht="24.75" customHeight="1">
      <c r="A5" s="24">
        <v>1</v>
      </c>
      <c r="B5" s="25" t="s">
        <v>86</v>
      </c>
      <c r="C5" s="24">
        <v>10</v>
      </c>
      <c r="D5" s="24">
        <v>7</v>
      </c>
      <c r="E5" s="24">
        <v>1</v>
      </c>
      <c r="F5" s="24">
        <v>2</v>
      </c>
      <c r="G5" s="24">
        <v>26</v>
      </c>
      <c r="H5" s="24">
        <v>14</v>
      </c>
      <c r="I5" s="24">
        <v>12</v>
      </c>
      <c r="J5" s="24">
        <v>22</v>
      </c>
      <c r="K5" s="50"/>
      <c r="L5" s="94"/>
      <c r="M5" s="39"/>
      <c r="N5" s="38"/>
    </row>
    <row r="6" spans="1:14" s="49" customFormat="1" ht="24.75" customHeight="1">
      <c r="A6" s="24">
        <v>2</v>
      </c>
      <c r="B6" s="25" t="s">
        <v>83</v>
      </c>
      <c r="C6" s="24">
        <v>10</v>
      </c>
      <c r="D6" s="24">
        <v>4</v>
      </c>
      <c r="E6" s="24">
        <v>1</v>
      </c>
      <c r="F6" s="24">
        <v>5</v>
      </c>
      <c r="G6" s="24">
        <v>20</v>
      </c>
      <c r="H6" s="24">
        <v>27</v>
      </c>
      <c r="I6" s="24">
        <v>-7</v>
      </c>
      <c r="J6" s="24">
        <v>13</v>
      </c>
      <c r="K6" s="50"/>
      <c r="L6" s="94" t="str">
        <f>B5</f>
        <v>FLEET STREET</v>
      </c>
      <c r="M6" s="39" t="s">
        <v>46</v>
      </c>
      <c r="N6" s="38" t="str">
        <f>B14</f>
        <v>LAGUNA FC</v>
      </c>
    </row>
    <row r="7" spans="1:14" s="49" customFormat="1" ht="24.75" customHeight="1">
      <c r="A7" s="91">
        <v>3</v>
      </c>
      <c r="B7" s="92" t="s">
        <v>80</v>
      </c>
      <c r="C7" s="91">
        <v>10</v>
      </c>
      <c r="D7" s="91">
        <v>4</v>
      </c>
      <c r="E7" s="91">
        <v>0</v>
      </c>
      <c r="F7" s="91">
        <v>6</v>
      </c>
      <c r="G7" s="91">
        <v>26</v>
      </c>
      <c r="H7" s="91">
        <v>22</v>
      </c>
      <c r="I7" s="91">
        <v>4</v>
      </c>
      <c r="J7" s="91">
        <v>12</v>
      </c>
      <c r="K7" s="50"/>
      <c r="L7" s="94"/>
      <c r="M7" s="39"/>
      <c r="N7" s="38"/>
    </row>
    <row r="8" spans="1:14" s="49" customFormat="1" ht="24.75" customHeight="1">
      <c r="A8" s="91">
        <v>4</v>
      </c>
      <c r="B8" s="92" t="s">
        <v>82</v>
      </c>
      <c r="C8" s="91">
        <v>10</v>
      </c>
      <c r="D8" s="91">
        <v>2</v>
      </c>
      <c r="E8" s="91">
        <v>1</v>
      </c>
      <c r="F8" s="91">
        <v>7</v>
      </c>
      <c r="G8" s="91">
        <v>15</v>
      </c>
      <c r="H8" s="91">
        <v>36</v>
      </c>
      <c r="I8" s="91">
        <v>-21</v>
      </c>
      <c r="J8" s="91">
        <v>7</v>
      </c>
      <c r="K8" s="50"/>
      <c r="L8" s="94" t="str">
        <f>B13</f>
        <v>SHANGHAI</v>
      </c>
      <c r="M8" s="39" t="s">
        <v>46</v>
      </c>
      <c r="N8" s="38" t="str">
        <f>B6</f>
        <v>FC FISICO</v>
      </c>
    </row>
    <row r="9" spans="1:14" s="49" customFormat="1" ht="24.75" customHeight="1">
      <c r="A9" s="15">
        <v>5</v>
      </c>
      <c r="B9" s="93" t="s">
        <v>84</v>
      </c>
      <c r="C9" s="15">
        <v>10</v>
      </c>
      <c r="D9" s="15">
        <v>0</v>
      </c>
      <c r="E9" s="15">
        <v>2</v>
      </c>
      <c r="F9" s="15">
        <v>8</v>
      </c>
      <c r="G9" s="15">
        <v>5</v>
      </c>
      <c r="H9" s="15">
        <v>46</v>
      </c>
      <c r="I9" s="15">
        <v>-41</v>
      </c>
      <c r="J9" s="15">
        <v>2</v>
      </c>
      <c r="K9" s="50"/>
      <c r="L9" s="94"/>
      <c r="M9" s="39"/>
      <c r="N9" s="38"/>
    </row>
    <row r="11" spans="1:10" ht="19.5" customHeight="1">
      <c r="A11" s="180" t="s">
        <v>34</v>
      </c>
      <c r="B11" s="181"/>
      <c r="C11" s="177" t="s">
        <v>19</v>
      </c>
      <c r="D11" s="178"/>
      <c r="E11" s="178"/>
      <c r="F11" s="178"/>
      <c r="G11" s="178"/>
      <c r="H11" s="178"/>
      <c r="I11" s="178"/>
      <c r="J11" s="179"/>
    </row>
    <row r="12" spans="1:14" ht="19.5" customHeight="1">
      <c r="A12" s="182"/>
      <c r="B12" s="183"/>
      <c r="C12" s="26" t="s">
        <v>12</v>
      </c>
      <c r="D12" s="27" t="s">
        <v>13</v>
      </c>
      <c r="E12" s="27" t="s">
        <v>14</v>
      </c>
      <c r="F12" s="27" t="s">
        <v>15</v>
      </c>
      <c r="G12" s="27" t="s">
        <v>16</v>
      </c>
      <c r="H12" s="27" t="s">
        <v>8</v>
      </c>
      <c r="I12" s="27" t="s">
        <v>17</v>
      </c>
      <c r="J12" s="27" t="s">
        <v>18</v>
      </c>
      <c r="L12" s="163" t="s">
        <v>47</v>
      </c>
      <c r="M12" s="163"/>
      <c r="N12" s="163"/>
    </row>
    <row r="13" spans="1:10" ht="24.75" customHeight="1">
      <c r="A13" s="24">
        <v>1</v>
      </c>
      <c r="B13" s="25" t="s">
        <v>79</v>
      </c>
      <c r="C13" s="24">
        <v>10</v>
      </c>
      <c r="D13" s="24">
        <v>9</v>
      </c>
      <c r="E13" s="24">
        <v>1</v>
      </c>
      <c r="F13" s="24">
        <v>0</v>
      </c>
      <c r="G13" s="24">
        <v>49</v>
      </c>
      <c r="H13" s="24">
        <v>9</v>
      </c>
      <c r="I13" s="24">
        <v>40</v>
      </c>
      <c r="J13" s="24">
        <v>28</v>
      </c>
    </row>
    <row r="14" spans="1:14" ht="24.75" customHeight="1">
      <c r="A14" s="24">
        <v>2</v>
      </c>
      <c r="B14" s="25" t="s">
        <v>88</v>
      </c>
      <c r="C14" s="24">
        <v>10</v>
      </c>
      <c r="D14" s="24">
        <v>6</v>
      </c>
      <c r="E14" s="24">
        <v>3</v>
      </c>
      <c r="F14" s="24">
        <v>1</v>
      </c>
      <c r="G14" s="24">
        <v>20</v>
      </c>
      <c r="H14" s="24">
        <v>13</v>
      </c>
      <c r="I14" s="24">
        <v>7</v>
      </c>
      <c r="J14" s="24">
        <v>21</v>
      </c>
      <c r="L14" s="69" t="str">
        <f>B7</f>
        <v>EVANGELION</v>
      </c>
      <c r="M14" s="10" t="s">
        <v>46</v>
      </c>
      <c r="N14" s="70" t="str">
        <f>B16</f>
        <v>ATHLETICO</v>
      </c>
    </row>
    <row r="15" spans="1:10" ht="24.75" customHeight="1">
      <c r="A15" s="91">
        <v>3</v>
      </c>
      <c r="B15" s="92" t="s">
        <v>87</v>
      </c>
      <c r="C15" s="91">
        <v>10</v>
      </c>
      <c r="D15" s="91">
        <v>5</v>
      </c>
      <c r="E15" s="91">
        <v>2</v>
      </c>
      <c r="F15" s="91">
        <v>3</v>
      </c>
      <c r="G15" s="91">
        <v>26</v>
      </c>
      <c r="H15" s="91">
        <v>14</v>
      </c>
      <c r="I15" s="91">
        <v>12</v>
      </c>
      <c r="J15" s="91">
        <v>17</v>
      </c>
    </row>
    <row r="16" spans="1:14" ht="24.75" customHeight="1">
      <c r="A16" s="91">
        <v>4</v>
      </c>
      <c r="B16" s="92" t="s">
        <v>81</v>
      </c>
      <c r="C16" s="91">
        <v>10</v>
      </c>
      <c r="D16" s="91">
        <v>5</v>
      </c>
      <c r="E16" s="91">
        <v>1</v>
      </c>
      <c r="F16" s="91">
        <v>4</v>
      </c>
      <c r="G16" s="91">
        <v>26</v>
      </c>
      <c r="H16" s="91">
        <v>18</v>
      </c>
      <c r="I16" s="91">
        <v>8</v>
      </c>
      <c r="J16" s="91">
        <v>16</v>
      </c>
      <c r="L16" s="69" t="str">
        <f>B15</f>
        <v>SC SELBORNE</v>
      </c>
      <c r="M16" s="10" t="s">
        <v>46</v>
      </c>
      <c r="N16" s="70" t="str">
        <f>B8</f>
        <v>SAN'CHEZ</v>
      </c>
    </row>
    <row r="17" spans="1:10" ht="24.75" customHeight="1">
      <c r="A17" s="15">
        <v>5</v>
      </c>
      <c r="B17" s="93" t="s">
        <v>85</v>
      </c>
      <c r="C17" s="15">
        <v>10</v>
      </c>
      <c r="D17" s="15">
        <v>1</v>
      </c>
      <c r="E17" s="15">
        <v>2</v>
      </c>
      <c r="F17" s="15">
        <v>7</v>
      </c>
      <c r="G17" s="15">
        <v>16</v>
      </c>
      <c r="H17" s="15">
        <v>30</v>
      </c>
      <c r="I17" s="15">
        <v>-14</v>
      </c>
      <c r="J17" s="15">
        <v>5</v>
      </c>
    </row>
  </sheetData>
  <sheetProtection/>
  <mergeCells count="8">
    <mergeCell ref="A1:J1"/>
    <mergeCell ref="A2:B2"/>
    <mergeCell ref="C3:J3"/>
    <mergeCell ref="L4:N4"/>
    <mergeCell ref="L12:N12"/>
    <mergeCell ref="A3:B4"/>
    <mergeCell ref="A11:B12"/>
    <mergeCell ref="C11:J11"/>
  </mergeCells>
  <printOptions/>
  <pageMargins left="0.7" right="0.7" top="0.75" bottom="0.75" header="0.3" footer="0.3"/>
  <pageSetup orientation="portrait" paperSize="9"/>
  <ignoredErrors>
    <ignoredError sqref="N6 N8 L14 N14 L16 N1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B23" sqref="B23"/>
    </sheetView>
  </sheetViews>
  <sheetFormatPr defaultColWidth="9.140625" defaultRowHeight="19.5" customHeight="1"/>
  <cols>
    <col min="1" max="1" width="9.140625" style="2" customWidth="1"/>
    <col min="2" max="2" width="20.7109375" style="2" customWidth="1"/>
    <col min="3" max="16384" width="9.140625" style="2" customWidth="1"/>
  </cols>
  <sheetData>
    <row r="1" spans="1:26" ht="19.5" customHeight="1">
      <c r="A1" s="175" t="s">
        <v>270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19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ht="19.5" customHeight="1">
      <c r="A3" s="184" t="s">
        <v>271</v>
      </c>
      <c r="B3" s="185"/>
      <c r="C3" s="177" t="s">
        <v>19</v>
      </c>
      <c r="D3" s="178"/>
      <c r="E3" s="178"/>
      <c r="F3" s="178"/>
      <c r="G3" s="178"/>
      <c r="H3" s="178"/>
      <c r="I3" s="178"/>
      <c r="J3" s="179"/>
      <c r="K3" s="189" t="s">
        <v>20</v>
      </c>
      <c r="L3" s="190"/>
      <c r="M3" s="190"/>
      <c r="N3" s="190"/>
      <c r="O3" s="190"/>
      <c r="P3" s="190"/>
      <c r="Q3" s="190"/>
      <c r="R3" s="191"/>
      <c r="S3" s="192" t="s">
        <v>21</v>
      </c>
      <c r="T3" s="193"/>
      <c r="U3" s="193"/>
      <c r="V3" s="193"/>
      <c r="W3" s="193"/>
      <c r="X3" s="193"/>
      <c r="Y3" s="193"/>
      <c r="Z3" s="194"/>
    </row>
    <row r="4" spans="1:26" s="12" customFormat="1" ht="19.5" customHeight="1">
      <c r="A4" s="186"/>
      <c r="B4" s="187"/>
      <c r="C4" s="26" t="s">
        <v>12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8</v>
      </c>
      <c r="I4" s="27" t="s">
        <v>17</v>
      </c>
      <c r="J4" s="27" t="s">
        <v>18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8</v>
      </c>
      <c r="Q4" s="17" t="s">
        <v>17</v>
      </c>
      <c r="R4" s="17" t="s">
        <v>18</v>
      </c>
      <c r="S4" s="18" t="s">
        <v>12</v>
      </c>
      <c r="T4" s="18" t="s">
        <v>13</v>
      </c>
      <c r="U4" s="18" t="s">
        <v>14</v>
      </c>
      <c r="V4" s="18" t="s">
        <v>15</v>
      </c>
      <c r="W4" s="18" t="s">
        <v>16</v>
      </c>
      <c r="X4" s="18" t="s">
        <v>8</v>
      </c>
      <c r="Y4" s="18" t="s">
        <v>17</v>
      </c>
      <c r="Z4" s="18" t="s">
        <v>18</v>
      </c>
    </row>
    <row r="5" spans="1:27" s="49" customFormat="1" ht="24.75" customHeight="1">
      <c r="A5" s="24">
        <v>1</v>
      </c>
      <c r="B5" s="25" t="s">
        <v>79</v>
      </c>
      <c r="C5" s="24">
        <v>10</v>
      </c>
      <c r="D5" s="24">
        <v>9</v>
      </c>
      <c r="E5" s="24">
        <v>1</v>
      </c>
      <c r="F5" s="24">
        <v>0</v>
      </c>
      <c r="G5" s="24">
        <v>49</v>
      </c>
      <c r="H5" s="24">
        <v>9</v>
      </c>
      <c r="I5" s="24">
        <v>40</v>
      </c>
      <c r="J5" s="24">
        <v>28</v>
      </c>
      <c r="K5" s="21">
        <v>5</v>
      </c>
      <c r="L5" s="21">
        <v>5</v>
      </c>
      <c r="M5" s="21">
        <v>0</v>
      </c>
      <c r="N5" s="21">
        <v>0</v>
      </c>
      <c r="O5" s="21">
        <v>23</v>
      </c>
      <c r="P5" s="21">
        <v>2</v>
      </c>
      <c r="Q5" s="21">
        <v>21</v>
      </c>
      <c r="R5" s="21">
        <v>15</v>
      </c>
      <c r="S5" s="22">
        <v>5</v>
      </c>
      <c r="T5" s="22">
        <v>4</v>
      </c>
      <c r="U5" s="22">
        <v>1</v>
      </c>
      <c r="V5" s="22">
        <v>0</v>
      </c>
      <c r="W5" s="22">
        <v>26</v>
      </c>
      <c r="X5" s="22">
        <v>7</v>
      </c>
      <c r="Y5" s="22">
        <v>19</v>
      </c>
      <c r="Z5" s="46">
        <v>13</v>
      </c>
      <c r="AA5" s="50"/>
    </row>
    <row r="6" spans="1:27" s="49" customFormat="1" ht="24.75" customHeight="1">
      <c r="A6" s="13">
        <v>2</v>
      </c>
      <c r="B6" s="20" t="s">
        <v>86</v>
      </c>
      <c r="C6" s="15">
        <v>10</v>
      </c>
      <c r="D6" s="15">
        <v>7</v>
      </c>
      <c r="E6" s="15">
        <v>1</v>
      </c>
      <c r="F6" s="15">
        <v>2</v>
      </c>
      <c r="G6" s="15">
        <v>26</v>
      </c>
      <c r="H6" s="15">
        <v>14</v>
      </c>
      <c r="I6" s="15">
        <v>12</v>
      </c>
      <c r="J6" s="15">
        <v>22</v>
      </c>
      <c r="K6" s="21">
        <v>5</v>
      </c>
      <c r="L6" s="21">
        <v>3</v>
      </c>
      <c r="M6" s="21">
        <v>1</v>
      </c>
      <c r="N6" s="21">
        <v>1</v>
      </c>
      <c r="O6" s="21">
        <v>10</v>
      </c>
      <c r="P6" s="21">
        <v>6</v>
      </c>
      <c r="Q6" s="21">
        <v>4</v>
      </c>
      <c r="R6" s="21">
        <v>10</v>
      </c>
      <c r="S6" s="22">
        <v>5</v>
      </c>
      <c r="T6" s="22">
        <v>4</v>
      </c>
      <c r="U6" s="22">
        <v>0</v>
      </c>
      <c r="V6" s="22">
        <v>1</v>
      </c>
      <c r="W6" s="22">
        <v>16</v>
      </c>
      <c r="X6" s="22">
        <v>8</v>
      </c>
      <c r="Y6" s="22">
        <v>8</v>
      </c>
      <c r="Z6" s="46">
        <v>12</v>
      </c>
      <c r="AA6" s="50"/>
    </row>
    <row r="7" spans="1:27" s="49" customFormat="1" ht="24.75" customHeight="1">
      <c r="A7" s="63">
        <v>3</v>
      </c>
      <c r="B7" s="64" t="s">
        <v>88</v>
      </c>
      <c r="C7" s="15">
        <v>10</v>
      </c>
      <c r="D7" s="15">
        <v>6</v>
      </c>
      <c r="E7" s="15">
        <v>3</v>
      </c>
      <c r="F7" s="15">
        <v>1</v>
      </c>
      <c r="G7" s="15">
        <v>20</v>
      </c>
      <c r="H7" s="15">
        <v>13</v>
      </c>
      <c r="I7" s="15">
        <v>7</v>
      </c>
      <c r="J7" s="15">
        <v>21</v>
      </c>
      <c r="K7" s="21">
        <v>5</v>
      </c>
      <c r="L7" s="21">
        <v>3</v>
      </c>
      <c r="M7" s="21">
        <v>2</v>
      </c>
      <c r="N7" s="21">
        <v>0</v>
      </c>
      <c r="O7" s="21">
        <v>11</v>
      </c>
      <c r="P7" s="21">
        <v>5</v>
      </c>
      <c r="Q7" s="21">
        <v>6</v>
      </c>
      <c r="R7" s="21">
        <v>11</v>
      </c>
      <c r="S7" s="22">
        <v>5</v>
      </c>
      <c r="T7" s="22">
        <v>3</v>
      </c>
      <c r="U7" s="22">
        <v>1</v>
      </c>
      <c r="V7" s="22">
        <v>1</v>
      </c>
      <c r="W7" s="22">
        <v>9</v>
      </c>
      <c r="X7" s="22">
        <v>8</v>
      </c>
      <c r="Y7" s="22">
        <v>1</v>
      </c>
      <c r="Z7" s="46">
        <v>10</v>
      </c>
      <c r="AA7" s="50"/>
    </row>
    <row r="8" spans="1:27" s="49" customFormat="1" ht="24.75" customHeight="1">
      <c r="A8" s="13">
        <v>4</v>
      </c>
      <c r="B8" s="20" t="s">
        <v>87</v>
      </c>
      <c r="C8" s="15">
        <v>10</v>
      </c>
      <c r="D8" s="15">
        <v>5</v>
      </c>
      <c r="E8" s="15">
        <v>2</v>
      </c>
      <c r="F8" s="15">
        <v>3</v>
      </c>
      <c r="G8" s="15">
        <v>26</v>
      </c>
      <c r="H8" s="15">
        <v>14</v>
      </c>
      <c r="I8" s="15">
        <v>12</v>
      </c>
      <c r="J8" s="15">
        <v>17</v>
      </c>
      <c r="K8" s="21">
        <v>5</v>
      </c>
      <c r="L8" s="21">
        <v>3</v>
      </c>
      <c r="M8" s="21">
        <v>0</v>
      </c>
      <c r="N8" s="21">
        <v>2</v>
      </c>
      <c r="O8" s="21">
        <v>9</v>
      </c>
      <c r="P8" s="21">
        <v>6</v>
      </c>
      <c r="Q8" s="21">
        <v>3</v>
      </c>
      <c r="R8" s="21">
        <v>9</v>
      </c>
      <c r="S8" s="22">
        <v>5</v>
      </c>
      <c r="T8" s="22">
        <v>2</v>
      </c>
      <c r="U8" s="22">
        <v>2</v>
      </c>
      <c r="V8" s="22">
        <v>1</v>
      </c>
      <c r="W8" s="22">
        <v>17</v>
      </c>
      <c r="X8" s="22">
        <v>8</v>
      </c>
      <c r="Y8" s="22">
        <v>9</v>
      </c>
      <c r="Z8" s="46">
        <v>8</v>
      </c>
      <c r="AA8" s="50"/>
    </row>
    <row r="9" spans="1:27" s="49" customFormat="1" ht="24.75" customHeight="1">
      <c r="A9" s="13">
        <v>5</v>
      </c>
      <c r="B9" s="20" t="s">
        <v>81</v>
      </c>
      <c r="C9" s="15">
        <v>10</v>
      </c>
      <c r="D9" s="15">
        <v>5</v>
      </c>
      <c r="E9" s="15">
        <v>1</v>
      </c>
      <c r="F9" s="15">
        <v>4</v>
      </c>
      <c r="G9" s="15">
        <v>26</v>
      </c>
      <c r="H9" s="15">
        <v>18</v>
      </c>
      <c r="I9" s="15">
        <v>8</v>
      </c>
      <c r="J9" s="15">
        <v>16</v>
      </c>
      <c r="K9" s="21">
        <v>5</v>
      </c>
      <c r="L9" s="21">
        <v>4</v>
      </c>
      <c r="M9" s="21">
        <v>1</v>
      </c>
      <c r="N9" s="21">
        <v>0</v>
      </c>
      <c r="O9" s="21">
        <v>20</v>
      </c>
      <c r="P9" s="21">
        <v>4</v>
      </c>
      <c r="Q9" s="21">
        <v>16</v>
      </c>
      <c r="R9" s="21">
        <v>13</v>
      </c>
      <c r="S9" s="22">
        <v>5</v>
      </c>
      <c r="T9" s="22">
        <v>1</v>
      </c>
      <c r="U9" s="22">
        <v>0</v>
      </c>
      <c r="V9" s="22">
        <v>4</v>
      </c>
      <c r="W9" s="22">
        <v>6</v>
      </c>
      <c r="X9" s="22">
        <v>14</v>
      </c>
      <c r="Y9" s="22">
        <v>-8</v>
      </c>
      <c r="Z9" s="46">
        <v>3</v>
      </c>
      <c r="AA9" s="50"/>
    </row>
    <row r="10" spans="1:27" s="49" customFormat="1" ht="24.75" customHeight="1">
      <c r="A10" s="13">
        <v>6</v>
      </c>
      <c r="B10" s="20" t="s">
        <v>83</v>
      </c>
      <c r="C10" s="15">
        <v>10</v>
      </c>
      <c r="D10" s="15">
        <v>4</v>
      </c>
      <c r="E10" s="15">
        <v>1</v>
      </c>
      <c r="F10" s="15">
        <v>5</v>
      </c>
      <c r="G10" s="15">
        <v>20</v>
      </c>
      <c r="H10" s="15">
        <v>27</v>
      </c>
      <c r="I10" s="15">
        <v>-7</v>
      </c>
      <c r="J10" s="15">
        <v>13</v>
      </c>
      <c r="K10" s="21">
        <v>5</v>
      </c>
      <c r="L10" s="21">
        <v>2</v>
      </c>
      <c r="M10" s="21">
        <v>0</v>
      </c>
      <c r="N10" s="21">
        <v>3</v>
      </c>
      <c r="O10" s="21">
        <v>7</v>
      </c>
      <c r="P10" s="21">
        <v>14</v>
      </c>
      <c r="Q10" s="21">
        <v>-7</v>
      </c>
      <c r="R10" s="21">
        <v>6</v>
      </c>
      <c r="S10" s="22">
        <v>5</v>
      </c>
      <c r="T10" s="22">
        <v>2</v>
      </c>
      <c r="U10" s="22">
        <v>1</v>
      </c>
      <c r="V10" s="22">
        <v>2</v>
      </c>
      <c r="W10" s="22">
        <v>13</v>
      </c>
      <c r="X10" s="22">
        <v>13</v>
      </c>
      <c r="Y10" s="22">
        <v>0</v>
      </c>
      <c r="Z10" s="46">
        <v>7</v>
      </c>
      <c r="AA10" s="50"/>
    </row>
    <row r="11" spans="1:27" s="49" customFormat="1" ht="24.75" customHeight="1">
      <c r="A11" s="13">
        <v>7</v>
      </c>
      <c r="B11" s="20" t="s">
        <v>80</v>
      </c>
      <c r="C11" s="15">
        <v>10</v>
      </c>
      <c r="D11" s="15">
        <v>4</v>
      </c>
      <c r="E11" s="15">
        <v>0</v>
      </c>
      <c r="F11" s="15">
        <v>6</v>
      </c>
      <c r="G11" s="15">
        <v>26</v>
      </c>
      <c r="H11" s="15">
        <v>22</v>
      </c>
      <c r="I11" s="15">
        <v>4</v>
      </c>
      <c r="J11" s="15">
        <v>12</v>
      </c>
      <c r="K11" s="21">
        <v>5</v>
      </c>
      <c r="L11" s="21">
        <v>3</v>
      </c>
      <c r="M11" s="21">
        <v>0</v>
      </c>
      <c r="N11" s="21">
        <v>2</v>
      </c>
      <c r="O11" s="21">
        <v>19</v>
      </c>
      <c r="P11" s="21">
        <v>9</v>
      </c>
      <c r="Q11" s="21">
        <v>10</v>
      </c>
      <c r="R11" s="21">
        <v>9</v>
      </c>
      <c r="S11" s="22">
        <v>5</v>
      </c>
      <c r="T11" s="22">
        <v>1</v>
      </c>
      <c r="U11" s="22">
        <v>0</v>
      </c>
      <c r="V11" s="22">
        <v>4</v>
      </c>
      <c r="W11" s="22">
        <v>7</v>
      </c>
      <c r="X11" s="22">
        <v>13</v>
      </c>
      <c r="Y11" s="22">
        <v>-6</v>
      </c>
      <c r="Z11" s="46">
        <v>3</v>
      </c>
      <c r="AA11" s="50"/>
    </row>
    <row r="12" spans="1:27" s="49" customFormat="1" ht="24.75" customHeight="1">
      <c r="A12" s="13">
        <v>8</v>
      </c>
      <c r="B12" s="20" t="s">
        <v>82</v>
      </c>
      <c r="C12" s="15">
        <v>10</v>
      </c>
      <c r="D12" s="15">
        <v>2</v>
      </c>
      <c r="E12" s="15">
        <v>1</v>
      </c>
      <c r="F12" s="15">
        <v>7</v>
      </c>
      <c r="G12" s="15">
        <v>15</v>
      </c>
      <c r="H12" s="15">
        <v>36</v>
      </c>
      <c r="I12" s="15">
        <v>-21</v>
      </c>
      <c r="J12" s="15">
        <v>7</v>
      </c>
      <c r="K12" s="21">
        <v>5</v>
      </c>
      <c r="L12" s="21">
        <v>2</v>
      </c>
      <c r="M12" s="21">
        <v>0</v>
      </c>
      <c r="N12" s="21">
        <v>3</v>
      </c>
      <c r="O12" s="21">
        <v>10</v>
      </c>
      <c r="P12" s="21">
        <v>17</v>
      </c>
      <c r="Q12" s="21">
        <v>-7</v>
      </c>
      <c r="R12" s="21">
        <v>6</v>
      </c>
      <c r="S12" s="22">
        <v>5</v>
      </c>
      <c r="T12" s="22">
        <v>0</v>
      </c>
      <c r="U12" s="22">
        <v>1</v>
      </c>
      <c r="V12" s="22">
        <v>4</v>
      </c>
      <c r="W12" s="22">
        <v>5</v>
      </c>
      <c r="X12" s="22">
        <v>19</v>
      </c>
      <c r="Y12" s="22">
        <v>-14</v>
      </c>
      <c r="Z12" s="46">
        <v>1</v>
      </c>
      <c r="AA12" s="50"/>
    </row>
    <row r="13" spans="1:27" s="49" customFormat="1" ht="24.75" customHeight="1">
      <c r="A13" s="13">
        <v>9</v>
      </c>
      <c r="B13" s="20" t="s">
        <v>85</v>
      </c>
      <c r="C13" s="15">
        <v>10</v>
      </c>
      <c r="D13" s="15">
        <v>1</v>
      </c>
      <c r="E13" s="15">
        <v>2</v>
      </c>
      <c r="F13" s="15">
        <v>7</v>
      </c>
      <c r="G13" s="15">
        <v>16</v>
      </c>
      <c r="H13" s="15">
        <v>30</v>
      </c>
      <c r="I13" s="15">
        <v>-14</v>
      </c>
      <c r="J13" s="15">
        <v>5</v>
      </c>
      <c r="K13" s="21">
        <v>5</v>
      </c>
      <c r="L13" s="21">
        <v>0</v>
      </c>
      <c r="M13" s="21">
        <v>2</v>
      </c>
      <c r="N13" s="21">
        <v>3</v>
      </c>
      <c r="O13" s="21">
        <v>10</v>
      </c>
      <c r="P13" s="21">
        <v>19</v>
      </c>
      <c r="Q13" s="21">
        <v>-9</v>
      </c>
      <c r="R13" s="21">
        <v>2</v>
      </c>
      <c r="S13" s="22">
        <v>5</v>
      </c>
      <c r="T13" s="22">
        <v>1</v>
      </c>
      <c r="U13" s="22">
        <v>0</v>
      </c>
      <c r="V13" s="22">
        <v>4</v>
      </c>
      <c r="W13" s="22">
        <v>6</v>
      </c>
      <c r="X13" s="22">
        <v>11</v>
      </c>
      <c r="Y13" s="22">
        <v>-5</v>
      </c>
      <c r="Z13" s="46">
        <v>3</v>
      </c>
      <c r="AA13" s="50"/>
    </row>
    <row r="14" spans="1:27" s="49" customFormat="1" ht="24.75" customHeight="1">
      <c r="A14" s="89">
        <v>10</v>
      </c>
      <c r="B14" s="90" t="s">
        <v>84</v>
      </c>
      <c r="C14" s="89">
        <v>10</v>
      </c>
      <c r="D14" s="89">
        <v>0</v>
      </c>
      <c r="E14" s="89">
        <v>2</v>
      </c>
      <c r="F14" s="89">
        <v>8</v>
      </c>
      <c r="G14" s="89">
        <v>5</v>
      </c>
      <c r="H14" s="89">
        <v>46</v>
      </c>
      <c r="I14" s="89">
        <v>-41</v>
      </c>
      <c r="J14" s="89">
        <v>2</v>
      </c>
      <c r="K14" s="21">
        <v>5</v>
      </c>
      <c r="L14" s="21">
        <v>0</v>
      </c>
      <c r="M14" s="21">
        <v>1</v>
      </c>
      <c r="N14" s="21">
        <v>4</v>
      </c>
      <c r="O14" s="21">
        <v>2</v>
      </c>
      <c r="P14" s="21">
        <v>26</v>
      </c>
      <c r="Q14" s="21">
        <v>-24</v>
      </c>
      <c r="R14" s="21">
        <v>1</v>
      </c>
      <c r="S14" s="22">
        <v>5</v>
      </c>
      <c r="T14" s="22">
        <v>0</v>
      </c>
      <c r="U14" s="22">
        <v>1</v>
      </c>
      <c r="V14" s="22">
        <v>4</v>
      </c>
      <c r="W14" s="22">
        <v>3</v>
      </c>
      <c r="X14" s="22">
        <v>20</v>
      </c>
      <c r="Y14" s="22">
        <v>-17</v>
      </c>
      <c r="Z14" s="46">
        <v>1</v>
      </c>
      <c r="AA14" s="50"/>
    </row>
    <row r="16" spans="13:19" ht="19.5" customHeight="1">
      <c r="M16" s="52"/>
      <c r="N16" s="53"/>
      <c r="O16" s="53"/>
      <c r="P16" s="53"/>
      <c r="Q16" s="53"/>
      <c r="R16" s="53"/>
      <c r="S16" s="54"/>
    </row>
    <row r="17" spans="13:19" ht="19.5" customHeight="1">
      <c r="M17" s="55"/>
      <c r="N17" s="56"/>
      <c r="O17" s="56"/>
      <c r="P17" s="56"/>
      <c r="Q17" s="56"/>
      <c r="R17" s="56"/>
      <c r="S17" s="57"/>
    </row>
    <row r="18" spans="13:19" ht="19.5" customHeight="1">
      <c r="M18" s="55"/>
      <c r="N18" s="56"/>
      <c r="O18" s="56"/>
      <c r="P18" s="56"/>
      <c r="Q18" s="56"/>
      <c r="R18" s="56"/>
      <c r="S18" s="57"/>
    </row>
    <row r="19" spans="13:19" ht="19.5" customHeight="1">
      <c r="M19" s="58"/>
      <c r="N19" s="59"/>
      <c r="O19" s="59"/>
      <c r="P19" s="59"/>
      <c r="Q19" s="59"/>
      <c r="R19" s="59"/>
      <c r="S19" s="60"/>
    </row>
  </sheetData>
  <sheetProtection/>
  <mergeCells count="7">
    <mergeCell ref="A1:Z1"/>
    <mergeCell ref="A3:B3"/>
    <mergeCell ref="A4:B4"/>
    <mergeCell ref="A2:Z2"/>
    <mergeCell ref="C3:J3"/>
    <mergeCell ref="K3:R3"/>
    <mergeCell ref="S3:Z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16"/>
  <sheetViews>
    <sheetView zoomScalePageLayoutView="0" workbookViewId="0" topLeftCell="A1">
      <selection activeCell="B19" sqref="B19"/>
    </sheetView>
  </sheetViews>
  <sheetFormatPr defaultColWidth="9.140625" defaultRowHeight="19.5" customHeight="1"/>
  <cols>
    <col min="1" max="1" width="9.140625" style="9" customWidth="1"/>
    <col min="2" max="2" width="20.7109375" style="2" customWidth="1"/>
    <col min="3" max="30" width="9.140625" style="10" customWidth="1"/>
    <col min="31" max="16384" width="9.140625" style="2" customWidth="1"/>
  </cols>
  <sheetData>
    <row r="2" spans="1:30" ht="19.5" customHeight="1">
      <c r="A2" s="176" t="s">
        <v>48</v>
      </c>
      <c r="B2" s="203"/>
      <c r="C2" s="197" t="s">
        <v>22</v>
      </c>
      <c r="D2" s="198"/>
      <c r="E2" s="198"/>
      <c r="F2" s="199"/>
      <c r="G2" s="179" t="s">
        <v>19</v>
      </c>
      <c r="H2" s="200"/>
      <c r="I2" s="200"/>
      <c r="J2" s="200"/>
      <c r="K2" s="200"/>
      <c r="L2" s="200"/>
      <c r="M2" s="200"/>
      <c r="N2" s="200"/>
      <c r="O2" s="201" t="s">
        <v>20</v>
      </c>
      <c r="P2" s="202"/>
      <c r="Q2" s="202"/>
      <c r="R2" s="202"/>
      <c r="S2" s="202"/>
      <c r="T2" s="202"/>
      <c r="U2" s="202"/>
      <c r="V2" s="202"/>
      <c r="W2" s="195" t="s">
        <v>21</v>
      </c>
      <c r="X2" s="196"/>
      <c r="Y2" s="196"/>
      <c r="Z2" s="196"/>
      <c r="AA2" s="196"/>
      <c r="AB2" s="196"/>
      <c r="AC2" s="196"/>
      <c r="AD2" s="196"/>
    </row>
    <row r="3" spans="1:30" s="12" customFormat="1" ht="19.5" customHeight="1">
      <c r="A3" s="204"/>
      <c r="B3" s="205"/>
      <c r="C3" s="23" t="s">
        <v>18</v>
      </c>
      <c r="D3" s="23" t="s">
        <v>17</v>
      </c>
      <c r="E3" s="23" t="s">
        <v>16</v>
      </c>
      <c r="F3" s="23" t="s">
        <v>8</v>
      </c>
      <c r="G3" s="71" t="s">
        <v>12</v>
      </c>
      <c r="H3" s="16" t="s">
        <v>13</v>
      </c>
      <c r="I3" s="16" t="s">
        <v>14</v>
      </c>
      <c r="J3" s="16" t="s">
        <v>15</v>
      </c>
      <c r="K3" s="16" t="s">
        <v>16</v>
      </c>
      <c r="L3" s="16" t="s">
        <v>8</v>
      </c>
      <c r="M3" s="16" t="s">
        <v>17</v>
      </c>
      <c r="N3" s="16" t="s">
        <v>18</v>
      </c>
      <c r="O3" s="72" t="s">
        <v>12</v>
      </c>
      <c r="P3" s="72" t="s">
        <v>13</v>
      </c>
      <c r="Q3" s="72" t="s">
        <v>14</v>
      </c>
      <c r="R3" s="72" t="s">
        <v>15</v>
      </c>
      <c r="S3" s="72" t="s">
        <v>16</v>
      </c>
      <c r="T3" s="72" t="s">
        <v>8</v>
      </c>
      <c r="U3" s="72" t="s">
        <v>17</v>
      </c>
      <c r="V3" s="72" t="s">
        <v>18</v>
      </c>
      <c r="W3" s="73" t="s">
        <v>12</v>
      </c>
      <c r="X3" s="73" t="s">
        <v>13</v>
      </c>
      <c r="Y3" s="73" t="s">
        <v>14</v>
      </c>
      <c r="Z3" s="73" t="s">
        <v>15</v>
      </c>
      <c r="AA3" s="73" t="s">
        <v>16</v>
      </c>
      <c r="AB3" s="73" t="s">
        <v>8</v>
      </c>
      <c r="AC3" s="73" t="s">
        <v>17</v>
      </c>
      <c r="AD3" s="73" t="s">
        <v>18</v>
      </c>
    </row>
    <row r="4" spans="1:31" s="47" customFormat="1" ht="24.75" customHeight="1">
      <c r="A4" s="13">
        <f>SUM(C4:F4)</f>
        <v>1</v>
      </c>
      <c r="B4" s="20" t="str">
        <f>Formula!B4</f>
        <v>FLEET STREET</v>
      </c>
      <c r="C4" s="23">
        <f>RANK(N4,$N$4:$N8)</f>
        <v>1</v>
      </c>
      <c r="D4" s="23">
        <f>SUMPRODUCT(($C$4:$C$8=$C4)*($M$4:$M$8&gt;M4))</f>
        <v>0</v>
      </c>
      <c r="E4" s="23">
        <f>SUMPRODUCT(($C$4:$C$8=$C4)*($D$4:$D$8=$D4)*($K$4:$K$8&gt;K4))</f>
        <v>0</v>
      </c>
      <c r="F4" s="23">
        <f>SUMPRODUCT(($C$4:$C$8=$C4)*($D$4:$D$8=$D4)*($E$4:$E$8=$E4)*($L$4:$L$8&gt;L4))</f>
        <v>0</v>
      </c>
      <c r="G4" s="15">
        <f>O4+W4</f>
        <v>10</v>
      </c>
      <c r="H4" s="15">
        <f aca="true" t="shared" si="0" ref="H4:N8">P4+X4</f>
        <v>7</v>
      </c>
      <c r="I4" s="15">
        <f t="shared" si="0"/>
        <v>1</v>
      </c>
      <c r="J4" s="15">
        <f t="shared" si="0"/>
        <v>2</v>
      </c>
      <c r="K4" s="15">
        <f t="shared" si="0"/>
        <v>26</v>
      </c>
      <c r="L4" s="15">
        <f t="shared" si="0"/>
        <v>14</v>
      </c>
      <c r="M4" s="15">
        <f t="shared" si="0"/>
        <v>12</v>
      </c>
      <c r="N4" s="15">
        <f t="shared" si="0"/>
        <v>22</v>
      </c>
      <c r="O4" s="21">
        <f>SUM(P4:R4)</f>
        <v>5</v>
      </c>
      <c r="P4" s="21">
        <f>SUMPRODUCT((Fixtures!$C$3:$C$68=$B4)*(Fixtures!$D$3:$D$68&gt;Fixtures!$E$3:$E$68))</f>
        <v>3</v>
      </c>
      <c r="Q4" s="21">
        <f>SUMPRODUCT((Fixtures!$C$3:$C$68=$B4)*(Fixtures!$D$3:$D$68=Fixtures!$E$3:$E$68)*(Fixtures!$D$3:$D$68&lt;&gt;""))</f>
        <v>1</v>
      </c>
      <c r="R4" s="21">
        <f>SUMPRODUCT((Fixtures!$C$3:$D$68=$B4)*(Fixtures!$D$3:$D$68&lt;Fixtures!$E$3:$E$68))</f>
        <v>1</v>
      </c>
      <c r="S4" s="21">
        <f>SUMIF(Fixtures!$C$3:$C$68,$B4,Fixtures!$D$3:$D$68)</f>
        <v>10</v>
      </c>
      <c r="T4" s="21">
        <f>SUMIF(Fixtures!$C$3:$C$68,$B4,Fixtures!$E$3:$E$68)</f>
        <v>6</v>
      </c>
      <c r="U4" s="21">
        <f>S4-T4</f>
        <v>4</v>
      </c>
      <c r="V4" s="21">
        <f>P4*3+Q4*1</f>
        <v>10</v>
      </c>
      <c r="W4" s="22">
        <f>SUM(X4:Z4)</f>
        <v>5</v>
      </c>
      <c r="X4" s="22">
        <f>SUMPRODUCT((Fixtures!$F$3:$F$68=$B4)*(Fixtures!$D$3:$D$68&lt;Fixtures!$E$3:$E$68))</f>
        <v>4</v>
      </c>
      <c r="Y4" s="22">
        <f>SUMPRODUCT((Fixtures!$F$3:$F$68=$B4)*(Fixtures!$D$3:$D$68=Fixtures!$E$3:$E$68)*(Fixtures!$D$3:$D$68&lt;&gt;""))</f>
        <v>0</v>
      </c>
      <c r="Z4" s="22">
        <f>SUMPRODUCT((Fixtures!$F$3:$F$68=$B4)*(Fixtures!$D$3:$D$68&gt;Fixtures!$E$3:$E$68))</f>
        <v>1</v>
      </c>
      <c r="AA4" s="22">
        <f>SUMIF(Fixtures!$F$3:$F$68,$B4,Fixtures!$E$3:$E$68)</f>
        <v>16</v>
      </c>
      <c r="AB4" s="22">
        <f>SUMIF(Fixtures!$F$3:$F$68,$B4,Fixtures!$D$3:$D$68)</f>
        <v>8</v>
      </c>
      <c r="AC4" s="22">
        <f>AA4-AB4</f>
        <v>8</v>
      </c>
      <c r="AD4" s="46">
        <f>X4*3+Y4*1</f>
        <v>12</v>
      </c>
      <c r="AE4" s="48"/>
    </row>
    <row r="5" spans="1:31" s="47" customFormat="1" ht="24.75" customHeight="1">
      <c r="A5" s="13">
        <f>SUM(C5:F5)</f>
        <v>3</v>
      </c>
      <c r="B5" s="14" t="str">
        <f>Formula!B5</f>
        <v>EVANGELION</v>
      </c>
      <c r="C5" s="23">
        <f>RANK(N5,$N$4:$N8)</f>
        <v>3</v>
      </c>
      <c r="D5" s="23">
        <f>SUMPRODUCT(($C$4:$C$8=$C5)*($M$4:$M$8&gt;M5))</f>
        <v>0</v>
      </c>
      <c r="E5" s="23">
        <f>SUMPRODUCT(($C$4:$C$8=$C5)*($D$4:$D$8=$D5)*($K$4:$K$8&gt;K5))</f>
        <v>0</v>
      </c>
      <c r="F5" s="23">
        <f>SUMPRODUCT(($C$4:$C$8=$C5)*($D$4:$D$8=$D5)*($E$4:$E$8=$E5)*($L$4:$L$8&gt;L5))</f>
        <v>0</v>
      </c>
      <c r="G5" s="15">
        <f>O5+W5</f>
        <v>10</v>
      </c>
      <c r="H5" s="15">
        <f t="shared" si="0"/>
        <v>4</v>
      </c>
      <c r="I5" s="15">
        <f t="shared" si="0"/>
        <v>0</v>
      </c>
      <c r="J5" s="15">
        <f t="shared" si="0"/>
        <v>6</v>
      </c>
      <c r="K5" s="15">
        <f t="shared" si="0"/>
        <v>26</v>
      </c>
      <c r="L5" s="15">
        <f t="shared" si="0"/>
        <v>22</v>
      </c>
      <c r="M5" s="15">
        <f t="shared" si="0"/>
        <v>4</v>
      </c>
      <c r="N5" s="15">
        <f t="shared" si="0"/>
        <v>12</v>
      </c>
      <c r="O5" s="21">
        <f>SUM(P5:R5)</f>
        <v>5</v>
      </c>
      <c r="P5" s="21">
        <f>SUMPRODUCT((Fixtures!$C$3:$C$68=$B5)*(Fixtures!$D$3:$D$68&gt;Fixtures!$E$3:$E$68))</f>
        <v>3</v>
      </c>
      <c r="Q5" s="21">
        <f>SUMPRODUCT((Fixtures!$C$3:$C$68=$B5)*(Fixtures!$D$3:$D$68=Fixtures!$E$3:$E$68)*(Fixtures!$D$3:$D$68&lt;&gt;""))</f>
        <v>0</v>
      </c>
      <c r="R5" s="21">
        <f>SUMPRODUCT((Fixtures!$C$3:$D$68=$B5)*(Fixtures!$D$3:$D$68&lt;Fixtures!$E$3:$E$68))</f>
        <v>2</v>
      </c>
      <c r="S5" s="21">
        <f>SUMIF(Fixtures!$C$3:$C$68,$B5,Fixtures!$D$3:$D$68)</f>
        <v>19</v>
      </c>
      <c r="T5" s="21">
        <f>SUMIF(Fixtures!$C$3:$C$68,$B5,Fixtures!$E$3:$E$68)</f>
        <v>9</v>
      </c>
      <c r="U5" s="21">
        <f>S5-T5</f>
        <v>10</v>
      </c>
      <c r="V5" s="21">
        <f>P5*3+Q5*1</f>
        <v>9</v>
      </c>
      <c r="W5" s="22">
        <f>SUM(X5:Z5)</f>
        <v>5</v>
      </c>
      <c r="X5" s="22">
        <f>SUMPRODUCT((Fixtures!$F$3:$F$68=$B5)*(Fixtures!$D$3:$D$68&lt;Fixtures!$E$3:$E$68))</f>
        <v>1</v>
      </c>
      <c r="Y5" s="22">
        <f>SUMPRODUCT((Fixtures!$F$3:$F$68=$B5)*(Fixtures!$D$3:$D$68=Fixtures!$E$3:$E$68)*(Fixtures!$D$3:$D$68&lt;&gt;""))</f>
        <v>0</v>
      </c>
      <c r="Z5" s="22">
        <f>SUMPRODUCT((Fixtures!$F$3:$F$68=$B5)*(Fixtures!$D$3:$D$68&gt;Fixtures!$E$3:$E$68))</f>
        <v>4</v>
      </c>
      <c r="AA5" s="22">
        <f>SUMIF(Fixtures!$F$3:$F$68,$B5,Fixtures!$E$3:$E$68)</f>
        <v>7</v>
      </c>
      <c r="AB5" s="22">
        <f>SUMIF(Fixtures!$F$3:$F$68,$B5,Fixtures!$D$3:$D$68)</f>
        <v>13</v>
      </c>
      <c r="AC5" s="22">
        <f>AA5-AB5</f>
        <v>-6</v>
      </c>
      <c r="AD5" s="46">
        <f>X5*3+Y5*1</f>
        <v>3</v>
      </c>
      <c r="AE5" s="48"/>
    </row>
    <row r="6" spans="1:31" s="47" customFormat="1" ht="24.75" customHeight="1">
      <c r="A6" s="13">
        <f>SUM(C6:F6)</f>
        <v>2</v>
      </c>
      <c r="B6" s="14" t="str">
        <f>Formula!B6</f>
        <v>FC FISICO</v>
      </c>
      <c r="C6" s="23">
        <f>RANK(N6,$N$4:$N8)</f>
        <v>2</v>
      </c>
      <c r="D6" s="23">
        <f>SUMPRODUCT(($C$4:$C$8=$C6)*($M$4:$M$8&gt;M6))</f>
        <v>0</v>
      </c>
      <c r="E6" s="23">
        <f>SUMPRODUCT(($C$4:$C$8=$C6)*($D$4:$D$8=$D6)*($K$4:$K$8&gt;K6))</f>
        <v>0</v>
      </c>
      <c r="F6" s="23">
        <f>SUMPRODUCT(($C$4:$C$8=$C6)*($D$4:$D$8=$D6)*($E$4:$E$8=$E6)*($L$4:$L$8&gt;L6))</f>
        <v>0</v>
      </c>
      <c r="G6" s="15">
        <f>O6+W6</f>
        <v>10</v>
      </c>
      <c r="H6" s="15">
        <f t="shared" si="0"/>
        <v>4</v>
      </c>
      <c r="I6" s="15">
        <f t="shared" si="0"/>
        <v>1</v>
      </c>
      <c r="J6" s="15">
        <f t="shared" si="0"/>
        <v>5</v>
      </c>
      <c r="K6" s="15">
        <f t="shared" si="0"/>
        <v>20</v>
      </c>
      <c r="L6" s="15">
        <f t="shared" si="0"/>
        <v>27</v>
      </c>
      <c r="M6" s="15">
        <f t="shared" si="0"/>
        <v>-7</v>
      </c>
      <c r="N6" s="15">
        <f t="shared" si="0"/>
        <v>13</v>
      </c>
      <c r="O6" s="21">
        <f>SUM(P6:R6)</f>
        <v>5</v>
      </c>
      <c r="P6" s="21">
        <f>SUMPRODUCT((Fixtures!$C$3:$C$68=$B6)*(Fixtures!$D$3:$D$68&gt;Fixtures!$E$3:$E$68))</f>
        <v>2</v>
      </c>
      <c r="Q6" s="21">
        <f>SUMPRODUCT((Fixtures!$C$3:$C$68=$B6)*(Fixtures!$D$3:$D$68=Fixtures!$E$3:$E$68)*(Fixtures!$D$3:$D$68&lt;&gt;""))</f>
        <v>0</v>
      </c>
      <c r="R6" s="21">
        <f>SUMPRODUCT((Fixtures!$C$3:$D$68=$B6)*(Fixtures!$D$3:$D$68&lt;Fixtures!$E$3:$E$68))</f>
        <v>3</v>
      </c>
      <c r="S6" s="21">
        <f>SUMIF(Fixtures!$C$3:$C$68,$B6,Fixtures!$D$3:$D$68)</f>
        <v>7</v>
      </c>
      <c r="T6" s="21">
        <f>SUMIF(Fixtures!$C$3:$C$68,$B6,Fixtures!$E$3:$E$68)</f>
        <v>14</v>
      </c>
      <c r="U6" s="21">
        <f>S6-T6</f>
        <v>-7</v>
      </c>
      <c r="V6" s="21">
        <f>P6*3+Q6*1</f>
        <v>6</v>
      </c>
      <c r="W6" s="22">
        <f>SUM(X6:Z6)</f>
        <v>5</v>
      </c>
      <c r="X6" s="22">
        <f>SUMPRODUCT((Fixtures!$F$3:$F$68=$B6)*(Fixtures!$D$3:$D$68&lt;Fixtures!$E$3:$E$68))</f>
        <v>2</v>
      </c>
      <c r="Y6" s="22">
        <f>SUMPRODUCT((Fixtures!$F$3:$F$68=$B6)*(Fixtures!$D$3:$D$68=Fixtures!$E$3:$E$68)*(Fixtures!$D$3:$D$68&lt;&gt;""))</f>
        <v>1</v>
      </c>
      <c r="Z6" s="22">
        <f>SUMPRODUCT((Fixtures!$F$3:$F$68=$B6)*(Fixtures!$D$3:$D$68&gt;Fixtures!$E$3:$E$68))</f>
        <v>2</v>
      </c>
      <c r="AA6" s="22">
        <f>SUMIF(Fixtures!$F$3:$F$68,$B6,Fixtures!$E$3:$E$68)</f>
        <v>13</v>
      </c>
      <c r="AB6" s="22">
        <f>SUMIF(Fixtures!$F$3:$F$68,$B6,Fixtures!$D$3:$D$68)</f>
        <v>13</v>
      </c>
      <c r="AC6" s="22">
        <f>AA6-AB6</f>
        <v>0</v>
      </c>
      <c r="AD6" s="46">
        <f>X6*3+Y6*1</f>
        <v>7</v>
      </c>
      <c r="AE6" s="48"/>
    </row>
    <row r="7" spans="1:31" s="47" customFormat="1" ht="24.75" customHeight="1">
      <c r="A7" s="13">
        <f>SUM(C7:F7)</f>
        <v>4</v>
      </c>
      <c r="B7" s="14" t="str">
        <f>Formula!B7</f>
        <v>SAN'CHEZ</v>
      </c>
      <c r="C7" s="23">
        <f>RANK(N7,$N$4:$N8)</f>
        <v>4</v>
      </c>
      <c r="D7" s="23">
        <f>SUMPRODUCT(($C$4:$C$8=$C7)*($M$4:$M$8&gt;M7))</f>
        <v>0</v>
      </c>
      <c r="E7" s="23">
        <f>SUMPRODUCT(($C$4:$C$8=$C7)*($D$4:$D$8=$D7)*($K$4:$K$8&gt;K7))</f>
        <v>0</v>
      </c>
      <c r="F7" s="23">
        <f>SUMPRODUCT(($C$4:$C$8=$C7)*($D$4:$D$8=$D7)*($E$4:$E$8=$E7)*($L$4:$L$8&gt;L7))</f>
        <v>0</v>
      </c>
      <c r="G7" s="15">
        <f>O7+W7</f>
        <v>10</v>
      </c>
      <c r="H7" s="15">
        <f t="shared" si="0"/>
        <v>2</v>
      </c>
      <c r="I7" s="15">
        <f t="shared" si="0"/>
        <v>1</v>
      </c>
      <c r="J7" s="15">
        <f t="shared" si="0"/>
        <v>7</v>
      </c>
      <c r="K7" s="15">
        <f t="shared" si="0"/>
        <v>15</v>
      </c>
      <c r="L7" s="15">
        <f t="shared" si="0"/>
        <v>36</v>
      </c>
      <c r="M7" s="15">
        <f t="shared" si="0"/>
        <v>-21</v>
      </c>
      <c r="N7" s="15">
        <f t="shared" si="0"/>
        <v>7</v>
      </c>
      <c r="O7" s="21">
        <f>SUM(P7:R7)</f>
        <v>5</v>
      </c>
      <c r="P7" s="21">
        <f>SUMPRODUCT((Fixtures!$C$3:$C$68=$B7)*(Fixtures!$D$3:$D$68&gt;Fixtures!$E$3:$E$68))</f>
        <v>2</v>
      </c>
      <c r="Q7" s="21">
        <f>SUMPRODUCT((Fixtures!$C$3:$C$68=$B7)*(Fixtures!$D$3:$D$68=Fixtures!$E$3:$E$68)*(Fixtures!$D$3:$D$68&lt;&gt;""))</f>
        <v>0</v>
      </c>
      <c r="R7" s="21">
        <f>SUMPRODUCT((Fixtures!$C$3:$D$68=$B7)*(Fixtures!$D$3:$D$68&lt;Fixtures!$E$3:$E$68))</f>
        <v>3</v>
      </c>
      <c r="S7" s="21">
        <f>SUMIF(Fixtures!$C$3:$C$68,$B7,Fixtures!$D$3:$D$68)</f>
        <v>10</v>
      </c>
      <c r="T7" s="21">
        <f>SUMIF(Fixtures!$C$3:$C$68,$B7,Fixtures!$E$3:$E$68)</f>
        <v>17</v>
      </c>
      <c r="U7" s="21">
        <f>S7-T7</f>
        <v>-7</v>
      </c>
      <c r="V7" s="21">
        <f>P7*3+Q7*1</f>
        <v>6</v>
      </c>
      <c r="W7" s="22">
        <f>SUM(X7:Z7)</f>
        <v>5</v>
      </c>
      <c r="X7" s="22">
        <f>SUMPRODUCT((Fixtures!$F$3:$F$68=$B7)*(Fixtures!$D$3:$D$68&lt;Fixtures!$E$3:$E$68))</f>
        <v>0</v>
      </c>
      <c r="Y7" s="22">
        <f>SUMPRODUCT((Fixtures!$F$3:$F$68=$B7)*(Fixtures!$D$3:$D$68=Fixtures!$E$3:$E$68)*(Fixtures!$D$3:$D$68&lt;&gt;""))</f>
        <v>1</v>
      </c>
      <c r="Z7" s="22">
        <f>SUMPRODUCT((Fixtures!$F$3:$F$68=$B7)*(Fixtures!$D$3:$D$68&gt;Fixtures!$E$3:$E$68))</f>
        <v>4</v>
      </c>
      <c r="AA7" s="22">
        <f>SUMIF(Fixtures!$F$3:$F$68,$B7,Fixtures!$E$3:$E$68)</f>
        <v>5</v>
      </c>
      <c r="AB7" s="22">
        <f>SUMIF(Fixtures!$F$3:$F$68,$B7,Fixtures!$D$3:$D$68)</f>
        <v>19</v>
      </c>
      <c r="AC7" s="22">
        <f>AA7-AB7</f>
        <v>-14</v>
      </c>
      <c r="AD7" s="46">
        <f>X7*3+Y7*1</f>
        <v>1</v>
      </c>
      <c r="AE7" s="48"/>
    </row>
    <row r="8" spans="1:31" s="47" customFormat="1" ht="24.75" customHeight="1">
      <c r="A8" s="13">
        <f>SUM(C8:F8)</f>
        <v>5</v>
      </c>
      <c r="B8" s="14" t="str">
        <f>Formula!B8</f>
        <v>CARPE DIEM</v>
      </c>
      <c r="C8" s="23">
        <f>RANK(N8,$N$4:$N8)</f>
        <v>5</v>
      </c>
      <c r="D8" s="23">
        <f>SUMPRODUCT(($C$4:$C$8=$C8)*($M$4:$M$8&gt;M8))</f>
        <v>0</v>
      </c>
      <c r="E8" s="23">
        <f>SUMPRODUCT(($C$4:$C$8=$C8)*($D$4:$D$8=$D8)*($K$4:$K$8&gt;K8))</f>
        <v>0</v>
      </c>
      <c r="F8" s="23">
        <f>SUMPRODUCT(($C$4:$C$8=$C8)*($D$4:$D$8=$D8)*($E$4:$E$8=$E8)*($L$4:$L$8&gt;L8))</f>
        <v>0</v>
      </c>
      <c r="G8" s="15">
        <f>O8+W8</f>
        <v>10</v>
      </c>
      <c r="H8" s="15">
        <f t="shared" si="0"/>
        <v>0</v>
      </c>
      <c r="I8" s="15">
        <f t="shared" si="0"/>
        <v>2</v>
      </c>
      <c r="J8" s="15">
        <f t="shared" si="0"/>
        <v>8</v>
      </c>
      <c r="K8" s="15">
        <f t="shared" si="0"/>
        <v>5</v>
      </c>
      <c r="L8" s="15">
        <f t="shared" si="0"/>
        <v>46</v>
      </c>
      <c r="M8" s="15">
        <f t="shared" si="0"/>
        <v>-41</v>
      </c>
      <c r="N8" s="15">
        <f t="shared" si="0"/>
        <v>2</v>
      </c>
      <c r="O8" s="21">
        <f>SUM(P8:R8)</f>
        <v>5</v>
      </c>
      <c r="P8" s="21">
        <f>SUMPRODUCT((Fixtures!$C$3:$C$68=$B8)*(Fixtures!$D$3:$D$68&gt;Fixtures!$E$3:$E$68))</f>
        <v>0</v>
      </c>
      <c r="Q8" s="21">
        <f>SUMPRODUCT((Fixtures!$C$3:$C$68=$B8)*(Fixtures!$D$3:$D$68=Fixtures!$E$3:$E$68)*(Fixtures!$D$3:$D$68&lt;&gt;""))</f>
        <v>1</v>
      </c>
      <c r="R8" s="21">
        <f>SUMPRODUCT((Fixtures!$C$3:$D$68=$B8)*(Fixtures!$D$3:$D$68&lt;Fixtures!$E$3:$E$68))</f>
        <v>4</v>
      </c>
      <c r="S8" s="21">
        <f>SUMIF(Fixtures!$C$3:$C$68,$B8,Fixtures!$D$3:$D$68)</f>
        <v>2</v>
      </c>
      <c r="T8" s="21">
        <f>SUMIF(Fixtures!$C$3:$C$68,$B8,Fixtures!$E$3:$E$68)</f>
        <v>26</v>
      </c>
      <c r="U8" s="21">
        <f>S8-T8</f>
        <v>-24</v>
      </c>
      <c r="V8" s="21">
        <f>P8*3+Q8*1</f>
        <v>1</v>
      </c>
      <c r="W8" s="22">
        <f>SUM(X8:Z8)</f>
        <v>5</v>
      </c>
      <c r="X8" s="22">
        <f>SUMPRODUCT((Fixtures!$F$3:$F$68=$B8)*(Fixtures!$D$3:$D$68&lt;Fixtures!$E$3:$E$68))</f>
        <v>0</v>
      </c>
      <c r="Y8" s="22">
        <f>SUMPRODUCT((Fixtures!$F$3:$F$68=$B8)*(Fixtures!$D$3:$D$68=Fixtures!$E$3:$E$68)*(Fixtures!$D$3:$D$68&lt;&gt;""))</f>
        <v>1</v>
      </c>
      <c r="Z8" s="22">
        <f>SUMPRODUCT((Fixtures!$F$3:$F$68=$B8)*(Fixtures!$D$3:$D$68&gt;Fixtures!$E$3:$E$68))</f>
        <v>4</v>
      </c>
      <c r="AA8" s="22">
        <f>SUMIF(Fixtures!$F$3:$F$68,$B8,Fixtures!$E$3:$E$68)</f>
        <v>3</v>
      </c>
      <c r="AB8" s="22">
        <f>SUMIF(Fixtures!$F$3:$F$68,$B8,Fixtures!$D$3:$D$68)</f>
        <v>20</v>
      </c>
      <c r="AC8" s="22">
        <f>AA8-AB8</f>
        <v>-17</v>
      </c>
      <c r="AD8" s="46">
        <f>X8*3+Y8*1</f>
        <v>1</v>
      </c>
      <c r="AE8" s="48"/>
    </row>
    <row r="10" spans="1:30" ht="19.5" customHeight="1">
      <c r="A10" s="176" t="s">
        <v>49</v>
      </c>
      <c r="B10" s="203"/>
      <c r="C10" s="197" t="s">
        <v>22</v>
      </c>
      <c r="D10" s="198"/>
      <c r="E10" s="198"/>
      <c r="F10" s="199"/>
      <c r="G10" s="179" t="s">
        <v>19</v>
      </c>
      <c r="H10" s="200"/>
      <c r="I10" s="200"/>
      <c r="J10" s="200"/>
      <c r="K10" s="200"/>
      <c r="L10" s="200"/>
      <c r="M10" s="200"/>
      <c r="N10" s="200"/>
      <c r="O10" s="201" t="s">
        <v>20</v>
      </c>
      <c r="P10" s="202"/>
      <c r="Q10" s="202"/>
      <c r="R10" s="202"/>
      <c r="S10" s="202"/>
      <c r="T10" s="202"/>
      <c r="U10" s="202"/>
      <c r="V10" s="202"/>
      <c r="W10" s="195" t="s">
        <v>21</v>
      </c>
      <c r="X10" s="196"/>
      <c r="Y10" s="196"/>
      <c r="Z10" s="196"/>
      <c r="AA10" s="196"/>
      <c r="AB10" s="196"/>
      <c r="AC10" s="196"/>
      <c r="AD10" s="196"/>
    </row>
    <row r="11" spans="1:30" s="12" customFormat="1" ht="19.5" customHeight="1">
      <c r="A11" s="204"/>
      <c r="B11" s="205"/>
      <c r="C11" s="23" t="s">
        <v>18</v>
      </c>
      <c r="D11" s="23" t="s">
        <v>17</v>
      </c>
      <c r="E11" s="23" t="s">
        <v>16</v>
      </c>
      <c r="F11" s="23" t="s">
        <v>8</v>
      </c>
      <c r="G11" s="71" t="s">
        <v>12</v>
      </c>
      <c r="H11" s="16" t="s">
        <v>13</v>
      </c>
      <c r="I11" s="16" t="s">
        <v>14</v>
      </c>
      <c r="J11" s="16" t="s">
        <v>15</v>
      </c>
      <c r="K11" s="16" t="s">
        <v>16</v>
      </c>
      <c r="L11" s="16" t="s">
        <v>8</v>
      </c>
      <c r="M11" s="16" t="s">
        <v>17</v>
      </c>
      <c r="N11" s="16" t="s">
        <v>18</v>
      </c>
      <c r="O11" s="72" t="s">
        <v>12</v>
      </c>
      <c r="P11" s="72" t="s">
        <v>13</v>
      </c>
      <c r="Q11" s="72" t="s">
        <v>14</v>
      </c>
      <c r="R11" s="72" t="s">
        <v>15</v>
      </c>
      <c r="S11" s="72" t="s">
        <v>16</v>
      </c>
      <c r="T11" s="72" t="s">
        <v>8</v>
      </c>
      <c r="U11" s="72" t="s">
        <v>17</v>
      </c>
      <c r="V11" s="72" t="s">
        <v>18</v>
      </c>
      <c r="W11" s="73" t="s">
        <v>12</v>
      </c>
      <c r="X11" s="73" t="s">
        <v>13</v>
      </c>
      <c r="Y11" s="73" t="s">
        <v>14</v>
      </c>
      <c r="Z11" s="73" t="s">
        <v>15</v>
      </c>
      <c r="AA11" s="73" t="s">
        <v>16</v>
      </c>
      <c r="AB11" s="73" t="s">
        <v>8</v>
      </c>
      <c r="AC11" s="73" t="s">
        <v>17</v>
      </c>
      <c r="AD11" s="73" t="s">
        <v>18</v>
      </c>
    </row>
    <row r="12" spans="1:31" s="47" customFormat="1" ht="24.75" customHeight="1">
      <c r="A12" s="13">
        <f>SUM(C12:F12)</f>
        <v>4</v>
      </c>
      <c r="B12" s="20" t="str">
        <f>Formula!B9</f>
        <v>ATHLETICO</v>
      </c>
      <c r="C12" s="23">
        <f>RANK(N12,$N$12:$N16)</f>
        <v>4</v>
      </c>
      <c r="D12" s="23">
        <f>SUMPRODUCT(($C$12:$C$16=$C12)*($M$12:$M$16&gt;M12))</f>
        <v>0</v>
      </c>
      <c r="E12" s="23">
        <f>SUMPRODUCT(($C$12:$C$16=$C12)*($D$12:$D$16=$D12)*($K$12:$K$16&gt;K12))</f>
        <v>0</v>
      </c>
      <c r="F12" s="23">
        <f>SUMPRODUCT(($C$12:$C$16=$C12)*($D$12:$D$16=$D12)*($E$12:$E$16=$E12)*($L$12:$L$16&gt;L12))</f>
        <v>0</v>
      </c>
      <c r="G12" s="15">
        <f aca="true" t="shared" si="1" ref="G12:N16">O12+W12</f>
        <v>10</v>
      </c>
      <c r="H12" s="15">
        <f t="shared" si="1"/>
        <v>5</v>
      </c>
      <c r="I12" s="15">
        <f t="shared" si="1"/>
        <v>1</v>
      </c>
      <c r="J12" s="15">
        <f t="shared" si="1"/>
        <v>4</v>
      </c>
      <c r="K12" s="15">
        <f t="shared" si="1"/>
        <v>26</v>
      </c>
      <c r="L12" s="15">
        <f t="shared" si="1"/>
        <v>18</v>
      </c>
      <c r="M12" s="15">
        <f t="shared" si="1"/>
        <v>8</v>
      </c>
      <c r="N12" s="15">
        <f t="shared" si="1"/>
        <v>16</v>
      </c>
      <c r="O12" s="21">
        <f>SUM(P12:R12)</f>
        <v>5</v>
      </c>
      <c r="P12" s="21">
        <f>SUMPRODUCT((Fixtures!$C$3:$C$68=$B12)*(Fixtures!$D$3:$D$68&gt;Fixtures!$E$3:$E$68))</f>
        <v>4</v>
      </c>
      <c r="Q12" s="21">
        <f>SUMPRODUCT((Fixtures!$C$3:$C$68=$B12)*(Fixtures!$D$3:$D$68=Fixtures!$E$3:$E$68)*(Fixtures!$D$3:$D$68&lt;&gt;""))</f>
        <v>1</v>
      </c>
      <c r="R12" s="21">
        <f>SUMPRODUCT((Fixtures!$C$3:$D$68=$B12)*(Fixtures!$D$3:$D$68&lt;Fixtures!$E$3:$E$68))</f>
        <v>0</v>
      </c>
      <c r="S12" s="21">
        <f>SUMIF(Fixtures!$C$3:$C$68,$B12,Fixtures!$D$3:$D$68)</f>
        <v>20</v>
      </c>
      <c r="T12" s="21">
        <f>SUMIF(Fixtures!$C$3:$C$68,$B12,Fixtures!$E$3:$E$68)</f>
        <v>4</v>
      </c>
      <c r="U12" s="21">
        <f>S12-T12</f>
        <v>16</v>
      </c>
      <c r="V12" s="21">
        <f>P12*3+Q12*1</f>
        <v>13</v>
      </c>
      <c r="W12" s="22">
        <f>SUM(X12:Z12)</f>
        <v>5</v>
      </c>
      <c r="X12" s="22">
        <f>SUMPRODUCT((Fixtures!$F$3:$F$68=$B12)*(Fixtures!$D$3:$D$68&lt;Fixtures!$E$3:$E$68))</f>
        <v>1</v>
      </c>
      <c r="Y12" s="22">
        <f>SUMPRODUCT((Fixtures!$F$3:$F$68=$B12)*(Fixtures!$D$3:$D$68=Fixtures!$E$3:$E$68)*(Fixtures!$D$3:$D$68&lt;&gt;""))</f>
        <v>0</v>
      </c>
      <c r="Z12" s="22">
        <f>SUMPRODUCT((Fixtures!$F$3:$F$68=$B12)*(Fixtures!$D$3:$D$68&gt;Fixtures!$E$3:$E$68))</f>
        <v>4</v>
      </c>
      <c r="AA12" s="22">
        <f>SUMIF(Fixtures!$F$3:$F$68,$B12,Fixtures!$E$3:$E$68)</f>
        <v>6</v>
      </c>
      <c r="AB12" s="22">
        <f>SUMIF(Fixtures!$F$3:$F$68,$B12,Fixtures!$D$3:$D$68)</f>
        <v>14</v>
      </c>
      <c r="AC12" s="22">
        <f>AA12-AB12</f>
        <v>-8</v>
      </c>
      <c r="AD12" s="46">
        <f>X12*3+Y12*1</f>
        <v>3</v>
      </c>
      <c r="AE12" s="48"/>
    </row>
    <row r="13" spans="1:31" s="47" customFormat="1" ht="24.75" customHeight="1">
      <c r="A13" s="13">
        <f>SUM(C13:F13)</f>
        <v>3</v>
      </c>
      <c r="B13" s="14" t="str">
        <f>Formula!B10</f>
        <v>SC SELBORNE</v>
      </c>
      <c r="C13" s="23">
        <f>RANK(N13,$N$12:$N16)</f>
        <v>3</v>
      </c>
      <c r="D13" s="23">
        <f>SUMPRODUCT(($C$12:$C$16=$C13)*($M$12:$M$16&gt;M13))</f>
        <v>0</v>
      </c>
      <c r="E13" s="23">
        <f>SUMPRODUCT(($C$12:$C$16=$C13)*($D$12:$D$16=$D13)*($K$12:$K$16&gt;K13))</f>
        <v>0</v>
      </c>
      <c r="F13" s="23">
        <f>SUMPRODUCT(($C$12:$C$16=$C13)*($D$12:$D$16=$D13)*($E$12:$E$16=$E13)*($L$12:$L$16&gt;L13))</f>
        <v>0</v>
      </c>
      <c r="G13" s="15">
        <f t="shared" si="1"/>
        <v>10</v>
      </c>
      <c r="H13" s="15">
        <f t="shared" si="1"/>
        <v>5</v>
      </c>
      <c r="I13" s="15">
        <f t="shared" si="1"/>
        <v>2</v>
      </c>
      <c r="J13" s="15">
        <f t="shared" si="1"/>
        <v>3</v>
      </c>
      <c r="K13" s="15">
        <f t="shared" si="1"/>
        <v>26</v>
      </c>
      <c r="L13" s="15">
        <f t="shared" si="1"/>
        <v>14</v>
      </c>
      <c r="M13" s="15">
        <f t="shared" si="1"/>
        <v>12</v>
      </c>
      <c r="N13" s="15">
        <f t="shared" si="1"/>
        <v>17</v>
      </c>
      <c r="O13" s="21">
        <f>SUM(P13:R13)</f>
        <v>5</v>
      </c>
      <c r="P13" s="21">
        <f>SUMPRODUCT((Fixtures!$C$3:$C$68=$B13)*(Fixtures!$D$3:$D$68&gt;Fixtures!$E$3:$E$68))</f>
        <v>3</v>
      </c>
      <c r="Q13" s="21">
        <f>SUMPRODUCT((Fixtures!$C$3:$C$68=$B13)*(Fixtures!$D$3:$D$68=Fixtures!$E$3:$E$68)*(Fixtures!$D$3:$D$68&lt;&gt;""))</f>
        <v>0</v>
      </c>
      <c r="R13" s="21">
        <f>SUMPRODUCT((Fixtures!$C$3:$D$68=$B13)*(Fixtures!$D$3:$D$68&lt;Fixtures!$E$3:$E$68))</f>
        <v>2</v>
      </c>
      <c r="S13" s="21">
        <f>SUMIF(Fixtures!$C$3:$C$68,$B13,Fixtures!$D$3:$D$68)</f>
        <v>9</v>
      </c>
      <c r="T13" s="21">
        <f>SUMIF(Fixtures!$C$3:$C$68,$B13,Fixtures!$E$3:$E$68)</f>
        <v>6</v>
      </c>
      <c r="U13" s="21">
        <f>S13-T13</f>
        <v>3</v>
      </c>
      <c r="V13" s="21">
        <f>P13*3+Q13*1</f>
        <v>9</v>
      </c>
      <c r="W13" s="22">
        <f>SUM(X13:Z13)</f>
        <v>5</v>
      </c>
      <c r="X13" s="22">
        <f>SUMPRODUCT((Fixtures!$F$3:$F$68=$B13)*(Fixtures!$D$3:$D$68&lt;Fixtures!$E$3:$E$68))</f>
        <v>2</v>
      </c>
      <c r="Y13" s="22">
        <f>SUMPRODUCT((Fixtures!$F$3:$F$68=$B13)*(Fixtures!$D$3:$D$68=Fixtures!$E$3:$E$68)*(Fixtures!$D$3:$D$68&lt;&gt;""))</f>
        <v>2</v>
      </c>
      <c r="Z13" s="22">
        <f>SUMPRODUCT((Fixtures!$F$3:$F$68=$B13)*(Fixtures!$D$3:$D$68&gt;Fixtures!$E$3:$E$68))</f>
        <v>1</v>
      </c>
      <c r="AA13" s="22">
        <f>SUMIF(Fixtures!$F$3:$F$68,$B13,Fixtures!$E$3:$E$68)</f>
        <v>17</v>
      </c>
      <c r="AB13" s="22">
        <f>SUMIF(Fixtures!$F$3:$F$68,$B13,Fixtures!$D$3:$D$68)</f>
        <v>8</v>
      </c>
      <c r="AC13" s="22">
        <f>AA13-AB13</f>
        <v>9</v>
      </c>
      <c r="AD13" s="46">
        <f>X13*3+Y13*1</f>
        <v>8</v>
      </c>
      <c r="AE13" s="48"/>
    </row>
    <row r="14" spans="1:31" s="47" customFormat="1" ht="24.75" customHeight="1">
      <c r="A14" s="13">
        <f>SUM(C14:F14)</f>
        <v>1</v>
      </c>
      <c r="B14" s="14" t="str">
        <f>Formula!B11</f>
        <v>SHANGHAI</v>
      </c>
      <c r="C14" s="23">
        <f>RANK(N14,$N$12:$N16)</f>
        <v>1</v>
      </c>
      <c r="D14" s="23">
        <f>SUMPRODUCT(($C$12:$C$16=$C14)*($M$12:$M$16&gt;M14))</f>
        <v>0</v>
      </c>
      <c r="E14" s="23">
        <f>SUMPRODUCT(($C$12:$C$16=$C14)*($D$12:$D$16=$D14)*($K$12:$K$16&gt;K14))</f>
        <v>0</v>
      </c>
      <c r="F14" s="23">
        <f>SUMPRODUCT(($C$12:$C$16=$C14)*($D$12:$D$16=$D14)*($E$12:$E$16=$E14)*($L$12:$L$16&gt;L14))</f>
        <v>0</v>
      </c>
      <c r="G14" s="15">
        <f t="shared" si="1"/>
        <v>10</v>
      </c>
      <c r="H14" s="15">
        <f t="shared" si="1"/>
        <v>9</v>
      </c>
      <c r="I14" s="15">
        <f t="shared" si="1"/>
        <v>1</v>
      </c>
      <c r="J14" s="15">
        <f t="shared" si="1"/>
        <v>0</v>
      </c>
      <c r="K14" s="15">
        <f t="shared" si="1"/>
        <v>49</v>
      </c>
      <c r="L14" s="15">
        <f t="shared" si="1"/>
        <v>9</v>
      </c>
      <c r="M14" s="15">
        <f t="shared" si="1"/>
        <v>40</v>
      </c>
      <c r="N14" s="15">
        <f t="shared" si="1"/>
        <v>28</v>
      </c>
      <c r="O14" s="21">
        <f>SUM(P14:R14)</f>
        <v>5</v>
      </c>
      <c r="P14" s="21">
        <f>SUMPRODUCT((Fixtures!$C$3:$C$68=$B14)*(Fixtures!$D$3:$D$68&gt;Fixtures!$E$3:$E$68))</f>
        <v>5</v>
      </c>
      <c r="Q14" s="21">
        <f>SUMPRODUCT((Fixtures!$C$3:$C$68=$B14)*(Fixtures!$D$3:$D$68=Fixtures!$E$3:$E$68)*(Fixtures!$D$3:$D$68&lt;&gt;""))</f>
        <v>0</v>
      </c>
      <c r="R14" s="21">
        <f>SUMPRODUCT((Fixtures!$C$3:$D$68=$B14)*(Fixtures!$D$3:$D$68&lt;Fixtures!$E$3:$E$68))</f>
        <v>0</v>
      </c>
      <c r="S14" s="21">
        <f>SUMIF(Fixtures!$C$3:$C$68,$B14,Fixtures!$D$3:$D$68)</f>
        <v>23</v>
      </c>
      <c r="T14" s="21">
        <f>SUMIF(Fixtures!$C$3:$C$68,$B14,Fixtures!$E$3:$E$68)</f>
        <v>2</v>
      </c>
      <c r="U14" s="21">
        <f>S14-T14</f>
        <v>21</v>
      </c>
      <c r="V14" s="21">
        <f>P14*3+Q14*1</f>
        <v>15</v>
      </c>
      <c r="W14" s="22">
        <f>SUM(X14:Z14)</f>
        <v>5</v>
      </c>
      <c r="X14" s="22">
        <f>SUMPRODUCT((Fixtures!$F$3:$F$68=$B14)*(Fixtures!$D$3:$D$68&lt;Fixtures!$E$3:$E$68))</f>
        <v>4</v>
      </c>
      <c r="Y14" s="22">
        <f>SUMPRODUCT((Fixtures!$F$3:$F$68=$B14)*(Fixtures!$D$3:$D$68=Fixtures!$E$3:$E$68)*(Fixtures!$D$3:$D$68&lt;&gt;""))</f>
        <v>1</v>
      </c>
      <c r="Z14" s="22">
        <f>SUMPRODUCT((Fixtures!$F$3:$F$68=$B14)*(Fixtures!$D$3:$D$68&gt;Fixtures!$E$3:$E$68))</f>
        <v>0</v>
      </c>
      <c r="AA14" s="22">
        <f>SUMIF(Fixtures!$F$3:$F$68,$B14,Fixtures!$E$3:$E$68)</f>
        <v>26</v>
      </c>
      <c r="AB14" s="22">
        <f>SUMIF(Fixtures!$F$3:$F$68,$B14,Fixtures!$D$3:$D$68)</f>
        <v>7</v>
      </c>
      <c r="AC14" s="22">
        <f>AA14-AB14</f>
        <v>19</v>
      </c>
      <c r="AD14" s="46">
        <f>X14*3+Y14*1</f>
        <v>13</v>
      </c>
      <c r="AE14" s="48"/>
    </row>
    <row r="15" spans="1:31" s="47" customFormat="1" ht="24.75" customHeight="1">
      <c r="A15" s="13">
        <f>SUM(C15:F15)</f>
        <v>5</v>
      </c>
      <c r="B15" s="14" t="str">
        <f>Formula!B12</f>
        <v>DRACONIAN FC</v>
      </c>
      <c r="C15" s="23">
        <f>RANK(N15,$N$12:$N16)</f>
        <v>5</v>
      </c>
      <c r="D15" s="23">
        <f>SUMPRODUCT(($C$12:$C$16=$C15)*($M$12:$M$16&gt;M15))</f>
        <v>0</v>
      </c>
      <c r="E15" s="23">
        <f>SUMPRODUCT(($C$12:$C$16=$C15)*($D$12:$D$16=$D15)*($K$12:$K$16&gt;K15))</f>
        <v>0</v>
      </c>
      <c r="F15" s="23">
        <f>SUMPRODUCT(($C$12:$C$16=$C15)*($D$12:$D$16=$D15)*($E$12:$E$16=$E15)*($L$12:$L$16&gt;L15))</f>
        <v>0</v>
      </c>
      <c r="G15" s="15">
        <f t="shared" si="1"/>
        <v>10</v>
      </c>
      <c r="H15" s="15">
        <f t="shared" si="1"/>
        <v>1</v>
      </c>
      <c r="I15" s="15">
        <f t="shared" si="1"/>
        <v>2</v>
      </c>
      <c r="J15" s="15">
        <f t="shared" si="1"/>
        <v>7</v>
      </c>
      <c r="K15" s="15">
        <f t="shared" si="1"/>
        <v>16</v>
      </c>
      <c r="L15" s="15">
        <f t="shared" si="1"/>
        <v>30</v>
      </c>
      <c r="M15" s="15">
        <f t="shared" si="1"/>
        <v>-14</v>
      </c>
      <c r="N15" s="15">
        <f t="shared" si="1"/>
        <v>5</v>
      </c>
      <c r="O15" s="21">
        <f>SUM(P15:R15)</f>
        <v>5</v>
      </c>
      <c r="P15" s="21">
        <f>SUMPRODUCT((Fixtures!$C$3:$C$68=$B15)*(Fixtures!$D$3:$D$68&gt;Fixtures!$E$3:$E$68))</f>
        <v>0</v>
      </c>
      <c r="Q15" s="21">
        <f>SUMPRODUCT((Fixtures!$C$3:$C$68=$B15)*(Fixtures!$D$3:$D$68=Fixtures!$E$3:$E$68)*(Fixtures!$D$3:$D$68&lt;&gt;""))</f>
        <v>2</v>
      </c>
      <c r="R15" s="21">
        <f>SUMPRODUCT((Fixtures!$C$3:$D$68=$B15)*(Fixtures!$D$3:$D$68&lt;Fixtures!$E$3:$E$68))</f>
        <v>3</v>
      </c>
      <c r="S15" s="21">
        <f>SUMIF(Fixtures!$C$3:$C$68,$B15,Fixtures!$D$3:$D$68)</f>
        <v>10</v>
      </c>
      <c r="T15" s="21">
        <f>SUMIF(Fixtures!$C$3:$C$68,$B15,Fixtures!$E$3:$E$68)</f>
        <v>19</v>
      </c>
      <c r="U15" s="21">
        <f>S15-T15</f>
        <v>-9</v>
      </c>
      <c r="V15" s="21">
        <f>P15*3+Q15*1</f>
        <v>2</v>
      </c>
      <c r="W15" s="22">
        <f>SUM(X15:Z15)</f>
        <v>5</v>
      </c>
      <c r="X15" s="22">
        <f>SUMPRODUCT((Fixtures!$F$3:$F$68=$B15)*(Fixtures!$D$3:$D$68&lt;Fixtures!$E$3:$E$68))</f>
        <v>1</v>
      </c>
      <c r="Y15" s="22">
        <f>SUMPRODUCT((Fixtures!$F$3:$F$68=$B15)*(Fixtures!$D$3:$D$68=Fixtures!$E$3:$E$68)*(Fixtures!$D$3:$D$68&lt;&gt;""))</f>
        <v>0</v>
      </c>
      <c r="Z15" s="22">
        <f>SUMPRODUCT((Fixtures!$F$3:$F$68=$B15)*(Fixtures!$D$3:$D$68&gt;Fixtures!$E$3:$E$68))</f>
        <v>4</v>
      </c>
      <c r="AA15" s="22">
        <f>SUMIF(Fixtures!$F$3:$F$68,$B15,Fixtures!$E$3:$E$68)</f>
        <v>6</v>
      </c>
      <c r="AB15" s="22">
        <f>SUMIF(Fixtures!$F$3:$F$68,$B15,Fixtures!$D$3:$D$68)</f>
        <v>11</v>
      </c>
      <c r="AC15" s="22">
        <f>AA15-AB15</f>
        <v>-5</v>
      </c>
      <c r="AD15" s="46">
        <f>X15*3+Y15*1</f>
        <v>3</v>
      </c>
      <c r="AE15" s="48"/>
    </row>
    <row r="16" spans="1:31" s="47" customFormat="1" ht="24.75" customHeight="1">
      <c r="A16" s="13">
        <f>SUM(C16:F16)</f>
        <v>2</v>
      </c>
      <c r="B16" s="14" t="str">
        <f>Formula!B13</f>
        <v>LAGUNA FC</v>
      </c>
      <c r="C16" s="23">
        <f>RANK(N16,$N$12:$N16)</f>
        <v>2</v>
      </c>
      <c r="D16" s="23">
        <f>SUMPRODUCT(($C$12:$C$16=$C16)*($M$12:$M$16&gt;M16))</f>
        <v>0</v>
      </c>
      <c r="E16" s="23">
        <f>SUMPRODUCT(($C$12:$C$16=$C16)*($D$12:$D$16=$D16)*($K$12:$K$16&gt;K16))</f>
        <v>0</v>
      </c>
      <c r="F16" s="23">
        <f>SUMPRODUCT(($C$12:$C$16=$C16)*($D$12:$D$16=$D16)*($E$12:$E$16=$E16)*($L$12:$L$16&gt;L16))</f>
        <v>0</v>
      </c>
      <c r="G16" s="15">
        <f t="shared" si="1"/>
        <v>10</v>
      </c>
      <c r="H16" s="15">
        <f t="shared" si="1"/>
        <v>6</v>
      </c>
      <c r="I16" s="15">
        <f t="shared" si="1"/>
        <v>3</v>
      </c>
      <c r="J16" s="15">
        <f t="shared" si="1"/>
        <v>1</v>
      </c>
      <c r="K16" s="15">
        <f t="shared" si="1"/>
        <v>20</v>
      </c>
      <c r="L16" s="15">
        <f t="shared" si="1"/>
        <v>13</v>
      </c>
      <c r="M16" s="15">
        <f t="shared" si="1"/>
        <v>7</v>
      </c>
      <c r="N16" s="15">
        <f t="shared" si="1"/>
        <v>21</v>
      </c>
      <c r="O16" s="21">
        <f>SUM(P16:R16)</f>
        <v>5</v>
      </c>
      <c r="P16" s="21">
        <f>SUMPRODUCT((Fixtures!$C$3:$C$68=$B16)*(Fixtures!$D$3:$D$68&gt;Fixtures!$E$3:$E$68))</f>
        <v>3</v>
      </c>
      <c r="Q16" s="21">
        <f>SUMPRODUCT((Fixtures!$C$3:$C$68=$B16)*(Fixtures!$D$3:$D$68=Fixtures!$E$3:$E$68)*(Fixtures!$D$3:$D$68&lt;&gt;""))</f>
        <v>2</v>
      </c>
      <c r="R16" s="21">
        <f>SUMPRODUCT((Fixtures!$C$3:$D$68=$B16)*(Fixtures!$D$3:$D$68&lt;Fixtures!$E$3:$E$68))</f>
        <v>0</v>
      </c>
      <c r="S16" s="21">
        <f>SUMIF(Fixtures!$C$3:$C$68,$B16,Fixtures!$D$3:$D$68)</f>
        <v>11</v>
      </c>
      <c r="T16" s="21">
        <f>SUMIF(Fixtures!$C$3:$C$68,$B16,Fixtures!$E$3:$E$68)</f>
        <v>5</v>
      </c>
      <c r="U16" s="21">
        <f>S16-T16</f>
        <v>6</v>
      </c>
      <c r="V16" s="21">
        <f>P16*3+Q16*1</f>
        <v>11</v>
      </c>
      <c r="W16" s="22">
        <f>SUM(X16:Z16)</f>
        <v>5</v>
      </c>
      <c r="X16" s="22">
        <f>SUMPRODUCT((Fixtures!$F$3:$F$68=$B16)*(Fixtures!$D$3:$D$68&lt;Fixtures!$E$3:$E$68))</f>
        <v>3</v>
      </c>
      <c r="Y16" s="22">
        <f>SUMPRODUCT((Fixtures!$F$3:$F$68=$B16)*(Fixtures!$D$3:$D$68=Fixtures!$E$3:$E$68)*(Fixtures!$D$3:$D$68&lt;&gt;""))</f>
        <v>1</v>
      </c>
      <c r="Z16" s="22">
        <f>SUMPRODUCT((Fixtures!$F$3:$F$68=$B16)*(Fixtures!$D$3:$D$68&gt;Fixtures!$E$3:$E$68))</f>
        <v>1</v>
      </c>
      <c r="AA16" s="22">
        <f>SUMIF(Fixtures!$F$3:$F$68,$B16,Fixtures!$E$3:$E$68)</f>
        <v>9</v>
      </c>
      <c r="AB16" s="22">
        <f>SUMIF(Fixtures!$F$3:$F$68,$B16,Fixtures!$D$3:$D$68)</f>
        <v>8</v>
      </c>
      <c r="AC16" s="22">
        <f>AA16-AB16</f>
        <v>1</v>
      </c>
      <c r="AD16" s="46">
        <f>X16*3+Y16*1</f>
        <v>10</v>
      </c>
      <c r="AE16" s="48"/>
    </row>
  </sheetData>
  <sheetProtection/>
  <mergeCells count="10">
    <mergeCell ref="A10:B11"/>
    <mergeCell ref="A2:B3"/>
    <mergeCell ref="C2:F2"/>
    <mergeCell ref="G2:N2"/>
    <mergeCell ref="O2:V2"/>
    <mergeCell ref="W2:AD2"/>
    <mergeCell ref="C10:F10"/>
    <mergeCell ref="G10:N10"/>
    <mergeCell ref="O10:V10"/>
    <mergeCell ref="W10:A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13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9.140625" style="9" customWidth="1"/>
    <col min="2" max="2" width="20.7109375" style="2" customWidth="1"/>
    <col min="3" max="30" width="9.140625" style="10" customWidth="1"/>
    <col min="31" max="16384" width="9.140625" style="2" customWidth="1"/>
  </cols>
  <sheetData>
    <row r="2" spans="1:30" ht="19.5" customHeight="1">
      <c r="A2" s="176" t="s">
        <v>50</v>
      </c>
      <c r="B2" s="203"/>
      <c r="C2" s="197" t="s">
        <v>22</v>
      </c>
      <c r="D2" s="198"/>
      <c r="E2" s="198"/>
      <c r="F2" s="199"/>
      <c r="G2" s="179" t="s">
        <v>19</v>
      </c>
      <c r="H2" s="200"/>
      <c r="I2" s="200"/>
      <c r="J2" s="200"/>
      <c r="K2" s="200"/>
      <c r="L2" s="200"/>
      <c r="M2" s="200"/>
      <c r="N2" s="200"/>
      <c r="O2" s="201" t="s">
        <v>20</v>
      </c>
      <c r="P2" s="202"/>
      <c r="Q2" s="202"/>
      <c r="R2" s="202"/>
      <c r="S2" s="202"/>
      <c r="T2" s="202"/>
      <c r="U2" s="202"/>
      <c r="V2" s="202"/>
      <c r="W2" s="195" t="s">
        <v>21</v>
      </c>
      <c r="X2" s="196"/>
      <c r="Y2" s="196"/>
      <c r="Z2" s="196"/>
      <c r="AA2" s="196"/>
      <c r="AB2" s="196"/>
      <c r="AC2" s="196"/>
      <c r="AD2" s="196"/>
    </row>
    <row r="3" spans="1:30" s="12" customFormat="1" ht="19.5" customHeight="1">
      <c r="A3" s="204"/>
      <c r="B3" s="205"/>
      <c r="C3" s="23" t="s">
        <v>18</v>
      </c>
      <c r="D3" s="23" t="s">
        <v>17</v>
      </c>
      <c r="E3" s="23" t="s">
        <v>16</v>
      </c>
      <c r="F3" s="23" t="s">
        <v>8</v>
      </c>
      <c r="G3" s="19" t="s">
        <v>12</v>
      </c>
      <c r="H3" s="16" t="s">
        <v>13</v>
      </c>
      <c r="I3" s="16" t="s">
        <v>14</v>
      </c>
      <c r="J3" s="16" t="s">
        <v>15</v>
      </c>
      <c r="K3" s="16" t="s">
        <v>16</v>
      </c>
      <c r="L3" s="16" t="s">
        <v>8</v>
      </c>
      <c r="M3" s="16" t="s">
        <v>17</v>
      </c>
      <c r="N3" s="16" t="s">
        <v>18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8</v>
      </c>
      <c r="U3" s="17" t="s">
        <v>17</v>
      </c>
      <c r="V3" s="17" t="s">
        <v>18</v>
      </c>
      <c r="W3" s="18" t="s">
        <v>12</v>
      </c>
      <c r="X3" s="18" t="s">
        <v>13</v>
      </c>
      <c r="Y3" s="18" t="s">
        <v>14</v>
      </c>
      <c r="Z3" s="18" t="s">
        <v>15</v>
      </c>
      <c r="AA3" s="18" t="s">
        <v>16</v>
      </c>
      <c r="AB3" s="18" t="s">
        <v>8</v>
      </c>
      <c r="AC3" s="18" t="s">
        <v>17</v>
      </c>
      <c r="AD3" s="18" t="s">
        <v>18</v>
      </c>
    </row>
    <row r="4" spans="1:31" s="47" customFormat="1" ht="24.75" customHeight="1">
      <c r="A4" s="13">
        <f>SUM(C4:F4)</f>
        <v>2</v>
      </c>
      <c r="B4" s="135" t="s">
        <v>86</v>
      </c>
      <c r="C4" s="23">
        <f>RANK(N4,$N$4:$N13)</f>
        <v>2</v>
      </c>
      <c r="D4" s="23">
        <f>SUMPRODUCT(($C$4:$C$13=$C4)*($M$4:$M$13&gt;M4))</f>
        <v>0</v>
      </c>
      <c r="E4" s="23">
        <f>SUMPRODUCT(($C$4:$C$13=$C4)*($D$4:$D$13=$D4)*($K$4:$K$13&gt;K4))</f>
        <v>0</v>
      </c>
      <c r="F4" s="23">
        <f>SUMPRODUCT(($C$4:$C$13=$C4)*($D$4:$D$13=$D4)*($E$4:$E$13=$E4)*($L$4:$L$13&gt;L4))</f>
        <v>0</v>
      </c>
      <c r="G4" s="15">
        <f>O4+W4</f>
        <v>10</v>
      </c>
      <c r="H4" s="15">
        <f aca="true" t="shared" si="0" ref="H4:N4">P4+X4</f>
        <v>7</v>
      </c>
      <c r="I4" s="15">
        <f t="shared" si="0"/>
        <v>1</v>
      </c>
      <c r="J4" s="15">
        <f t="shared" si="0"/>
        <v>2</v>
      </c>
      <c r="K4" s="15">
        <f t="shared" si="0"/>
        <v>26</v>
      </c>
      <c r="L4" s="15">
        <f t="shared" si="0"/>
        <v>14</v>
      </c>
      <c r="M4" s="15">
        <f t="shared" si="0"/>
        <v>12</v>
      </c>
      <c r="N4" s="15">
        <f t="shared" si="0"/>
        <v>22</v>
      </c>
      <c r="O4" s="21">
        <f>SUM(P4:R4)</f>
        <v>5</v>
      </c>
      <c r="P4" s="21">
        <f>SUMPRODUCT((Fixtures!$C$3:$C$68=$B4)*(Fixtures!$D$3:$D$68&gt;Fixtures!$E$3:$E$68))</f>
        <v>3</v>
      </c>
      <c r="Q4" s="21">
        <f>SUMPRODUCT((Fixtures!$C$3:$C$68=$B4)*(Fixtures!$D$3:$D$68=Fixtures!$E$3:$E$68)*(Fixtures!$D$3:$D$68&lt;&gt;""))</f>
        <v>1</v>
      </c>
      <c r="R4" s="21">
        <f>SUMPRODUCT((Fixtures!$C$3:$D$68=$B4)*(Fixtures!$D$3:$D$68&lt;Fixtures!$E$3:$E$68))</f>
        <v>1</v>
      </c>
      <c r="S4" s="21">
        <f>SUMIF(Fixtures!$C$3:$C$68,$B4,Fixtures!$D$3:$D$68)</f>
        <v>10</v>
      </c>
      <c r="T4" s="21">
        <f>SUMIF(Fixtures!$C$3:$C$68,$B4,Fixtures!$E$3:$E$68)</f>
        <v>6</v>
      </c>
      <c r="U4" s="21">
        <f>S4-T4</f>
        <v>4</v>
      </c>
      <c r="V4" s="21">
        <f>P4*3+Q4*1</f>
        <v>10</v>
      </c>
      <c r="W4" s="22">
        <f>SUM(X4:Z4)</f>
        <v>5</v>
      </c>
      <c r="X4" s="22">
        <f>SUMPRODUCT((Fixtures!$F$3:$F$68=$B4)*(Fixtures!$D$3:$D$68&lt;Fixtures!$E$3:$E$68))</f>
        <v>4</v>
      </c>
      <c r="Y4" s="22">
        <f>SUMPRODUCT((Fixtures!$F$3:$F$68=$B4)*(Fixtures!$D$3:$D$68=Fixtures!$E$3:$E$68)*(Fixtures!$D$3:$D$68&lt;&gt;""))</f>
        <v>0</v>
      </c>
      <c r="Z4" s="22">
        <f>SUMPRODUCT((Fixtures!$F$3:$F$68=$B4)*(Fixtures!$D$3:$D$68&gt;Fixtures!$E$3:$E$68))</f>
        <v>1</v>
      </c>
      <c r="AA4" s="22">
        <f>SUMIF(Fixtures!$F$3:$F$68,$B4,Fixtures!$E$3:$E$68)</f>
        <v>16</v>
      </c>
      <c r="AB4" s="22">
        <f>SUMIF(Fixtures!$F$3:$F$68,$B4,Fixtures!$D$3:$D$68)</f>
        <v>8</v>
      </c>
      <c r="AC4" s="22">
        <f>AA4-AB4</f>
        <v>8</v>
      </c>
      <c r="AD4" s="46">
        <f>X4*3+Y4*1</f>
        <v>12</v>
      </c>
      <c r="AE4" s="48"/>
    </row>
    <row r="5" spans="1:31" s="47" customFormat="1" ht="24.75" customHeight="1">
      <c r="A5" s="13">
        <f aca="true" t="shared" si="1" ref="A5:A11">SUM(C5:F5)</f>
        <v>7</v>
      </c>
      <c r="B5" s="135" t="s">
        <v>80</v>
      </c>
      <c r="C5" s="23">
        <f>RANK(N5,$N$4:$N13)</f>
        <v>7</v>
      </c>
      <c r="D5" s="23">
        <f aca="true" t="shared" si="2" ref="D5:D13">SUMPRODUCT(($C$4:$C$13=$C5)*($M$4:$M$13&gt;M5))</f>
        <v>0</v>
      </c>
      <c r="E5" s="23">
        <f aca="true" t="shared" si="3" ref="E5:E13">SUMPRODUCT(($C$4:$C$13=$C5)*($D$4:$D$13=$D5)*($K$4:$K$13&gt;K5))</f>
        <v>0</v>
      </c>
      <c r="F5" s="23">
        <f aca="true" t="shared" si="4" ref="F5:F13">SUMPRODUCT(($C$4:$C$13=$C5)*($D$4:$D$13=$D5)*($E$4:$E$13=$E5)*($L$4:$L$13&gt;L5))</f>
        <v>0</v>
      </c>
      <c r="G5" s="15">
        <f aca="true" t="shared" si="5" ref="G5:G11">O5+W5</f>
        <v>10</v>
      </c>
      <c r="H5" s="15">
        <f aca="true" t="shared" si="6" ref="H5:H11">P5+X5</f>
        <v>4</v>
      </c>
      <c r="I5" s="15">
        <f aca="true" t="shared" si="7" ref="I5:I11">Q5+Y5</f>
        <v>0</v>
      </c>
      <c r="J5" s="15">
        <f aca="true" t="shared" si="8" ref="J5:J11">R5+Z5</f>
        <v>6</v>
      </c>
      <c r="K5" s="15">
        <f aca="true" t="shared" si="9" ref="K5:K11">S5+AA5</f>
        <v>26</v>
      </c>
      <c r="L5" s="15">
        <f aca="true" t="shared" si="10" ref="L5:L11">T5+AB5</f>
        <v>22</v>
      </c>
      <c r="M5" s="15">
        <f aca="true" t="shared" si="11" ref="M5:M11">U5+AC5</f>
        <v>4</v>
      </c>
      <c r="N5" s="15">
        <f aca="true" t="shared" si="12" ref="N5:N10">V5+AD5</f>
        <v>12</v>
      </c>
      <c r="O5" s="21">
        <f aca="true" t="shared" si="13" ref="O5:O11">SUM(P5:R5)</f>
        <v>5</v>
      </c>
      <c r="P5" s="21">
        <f>SUMPRODUCT((Fixtures!$C$3:$C$68=$B5)*(Fixtures!$D$3:$D$68&gt;Fixtures!$E$3:$E$68))</f>
        <v>3</v>
      </c>
      <c r="Q5" s="21">
        <f>SUMPRODUCT((Fixtures!$C$3:$C$68=$B5)*(Fixtures!$D$3:$D$68=Fixtures!$E$3:$E$68)*(Fixtures!$D$3:$D$68&lt;&gt;""))</f>
        <v>0</v>
      </c>
      <c r="R5" s="21">
        <f>SUMPRODUCT((Fixtures!$C$3:$D$68=$B5)*(Fixtures!$D$3:$D$68&lt;Fixtures!$E$3:$E$68))</f>
        <v>2</v>
      </c>
      <c r="S5" s="21">
        <f>SUMIF(Fixtures!$C$3:$C$68,$B5,Fixtures!$D$3:$D$68)</f>
        <v>19</v>
      </c>
      <c r="T5" s="21">
        <f>SUMIF(Fixtures!$C$3:$C$68,$B5,Fixtures!$E$3:$E$68)</f>
        <v>9</v>
      </c>
      <c r="U5" s="21">
        <f aca="true" t="shared" si="14" ref="U5:U11">S5-T5</f>
        <v>10</v>
      </c>
      <c r="V5" s="21">
        <f aca="true" t="shared" si="15" ref="V5:V11">P5*3+Q5*1</f>
        <v>9</v>
      </c>
      <c r="W5" s="22">
        <f aca="true" t="shared" si="16" ref="W5:W11">SUM(X5:Z5)</f>
        <v>5</v>
      </c>
      <c r="X5" s="22">
        <f>SUMPRODUCT((Fixtures!$F$3:$F$68=$B5)*(Fixtures!$D$3:$D$68&lt;Fixtures!$E$3:$E$68))</f>
        <v>1</v>
      </c>
      <c r="Y5" s="22">
        <f>SUMPRODUCT((Fixtures!$F$3:$F$68=$B5)*(Fixtures!$D$3:$D$68=Fixtures!$E$3:$E$68)*(Fixtures!$D$3:$D$68&lt;&gt;""))</f>
        <v>0</v>
      </c>
      <c r="Z5" s="22">
        <f>SUMPRODUCT((Fixtures!$F$3:$F$68=$B5)*(Fixtures!$D$3:$D$68&gt;Fixtures!$E$3:$E$68))</f>
        <v>4</v>
      </c>
      <c r="AA5" s="22">
        <f>SUMIF(Fixtures!$F$3:$F$68,$B5,Fixtures!$E$3:$E$68)</f>
        <v>7</v>
      </c>
      <c r="AB5" s="22">
        <f>SUMIF(Fixtures!$F$3:$F$68,$B5,Fixtures!$D$3:$D$68)</f>
        <v>13</v>
      </c>
      <c r="AC5" s="22">
        <f aca="true" t="shared" si="17" ref="AC5:AC11">AA5-AB5</f>
        <v>-6</v>
      </c>
      <c r="AD5" s="46">
        <f aca="true" t="shared" si="18" ref="AD5:AD11">X5*3+Y5*1</f>
        <v>3</v>
      </c>
      <c r="AE5" s="48"/>
    </row>
    <row r="6" spans="1:31" s="47" customFormat="1" ht="24.75" customHeight="1">
      <c r="A6" s="13">
        <f t="shared" si="1"/>
        <v>6</v>
      </c>
      <c r="B6" s="135" t="s">
        <v>83</v>
      </c>
      <c r="C6" s="23">
        <f>RANK(N6,$N$4:$N13)</f>
        <v>6</v>
      </c>
      <c r="D6" s="23">
        <f t="shared" si="2"/>
        <v>0</v>
      </c>
      <c r="E6" s="23">
        <f t="shared" si="3"/>
        <v>0</v>
      </c>
      <c r="F6" s="23">
        <f t="shared" si="4"/>
        <v>0</v>
      </c>
      <c r="G6" s="15">
        <f t="shared" si="5"/>
        <v>10</v>
      </c>
      <c r="H6" s="15">
        <f t="shared" si="6"/>
        <v>4</v>
      </c>
      <c r="I6" s="15">
        <f t="shared" si="7"/>
        <v>1</v>
      </c>
      <c r="J6" s="15">
        <f t="shared" si="8"/>
        <v>5</v>
      </c>
      <c r="K6" s="15">
        <f t="shared" si="9"/>
        <v>20</v>
      </c>
      <c r="L6" s="15">
        <f t="shared" si="10"/>
        <v>27</v>
      </c>
      <c r="M6" s="15">
        <f t="shared" si="11"/>
        <v>-7</v>
      </c>
      <c r="N6" s="15">
        <f t="shared" si="12"/>
        <v>13</v>
      </c>
      <c r="O6" s="21">
        <f t="shared" si="13"/>
        <v>5</v>
      </c>
      <c r="P6" s="21">
        <f>SUMPRODUCT((Fixtures!$C$3:$C$68=$B6)*(Fixtures!$D$3:$D$68&gt;Fixtures!$E$3:$E$68))</f>
        <v>2</v>
      </c>
      <c r="Q6" s="21">
        <f>SUMPRODUCT((Fixtures!$C$3:$C$68=$B6)*(Fixtures!$D$3:$D$68=Fixtures!$E$3:$E$68)*(Fixtures!$D$3:$D$68&lt;&gt;""))</f>
        <v>0</v>
      </c>
      <c r="R6" s="21">
        <f>SUMPRODUCT((Fixtures!$C$3:$D$68=$B6)*(Fixtures!$D$3:$D$68&lt;Fixtures!$E$3:$E$68))</f>
        <v>3</v>
      </c>
      <c r="S6" s="21">
        <f>SUMIF(Fixtures!$C$3:$C$68,$B6,Fixtures!$D$3:$D$68)</f>
        <v>7</v>
      </c>
      <c r="T6" s="21">
        <f>SUMIF(Fixtures!$C$3:$C$68,$B6,Fixtures!$E$3:$E$68)</f>
        <v>14</v>
      </c>
      <c r="U6" s="21">
        <f t="shared" si="14"/>
        <v>-7</v>
      </c>
      <c r="V6" s="21">
        <f t="shared" si="15"/>
        <v>6</v>
      </c>
      <c r="W6" s="22">
        <f t="shared" si="16"/>
        <v>5</v>
      </c>
      <c r="X6" s="22">
        <f>SUMPRODUCT((Fixtures!$F$3:$F$68=$B6)*(Fixtures!$D$3:$D$68&lt;Fixtures!$E$3:$E$68))</f>
        <v>2</v>
      </c>
      <c r="Y6" s="22">
        <f>SUMPRODUCT((Fixtures!$F$3:$F$68=$B6)*(Fixtures!$D$3:$D$68=Fixtures!$E$3:$E$68)*(Fixtures!$D$3:$D$68&lt;&gt;""))</f>
        <v>1</v>
      </c>
      <c r="Z6" s="22">
        <f>SUMPRODUCT((Fixtures!$F$3:$F$68=$B6)*(Fixtures!$D$3:$D$68&gt;Fixtures!$E$3:$E$68))</f>
        <v>2</v>
      </c>
      <c r="AA6" s="22">
        <f>SUMIF(Fixtures!$F$3:$F$68,$B6,Fixtures!$E$3:$E$68)</f>
        <v>13</v>
      </c>
      <c r="AB6" s="22">
        <f>SUMIF(Fixtures!$F$3:$F$68,$B6,Fixtures!$D$3:$D$68)</f>
        <v>13</v>
      </c>
      <c r="AC6" s="22">
        <f t="shared" si="17"/>
        <v>0</v>
      </c>
      <c r="AD6" s="46">
        <f t="shared" si="18"/>
        <v>7</v>
      </c>
      <c r="AE6" s="48"/>
    </row>
    <row r="7" spans="1:31" s="47" customFormat="1" ht="24.75" customHeight="1">
      <c r="A7" s="13">
        <f t="shared" si="1"/>
        <v>8</v>
      </c>
      <c r="B7" s="135" t="s">
        <v>82</v>
      </c>
      <c r="C7" s="23">
        <f>RANK(N7,$N$4:$N13)</f>
        <v>8</v>
      </c>
      <c r="D7" s="23">
        <f t="shared" si="2"/>
        <v>0</v>
      </c>
      <c r="E7" s="23">
        <f t="shared" si="3"/>
        <v>0</v>
      </c>
      <c r="F7" s="23">
        <f t="shared" si="4"/>
        <v>0</v>
      </c>
      <c r="G7" s="15">
        <f t="shared" si="5"/>
        <v>10</v>
      </c>
      <c r="H7" s="15">
        <f t="shared" si="6"/>
        <v>2</v>
      </c>
      <c r="I7" s="15">
        <f t="shared" si="7"/>
        <v>1</v>
      </c>
      <c r="J7" s="15">
        <f t="shared" si="8"/>
        <v>7</v>
      </c>
      <c r="K7" s="15">
        <f t="shared" si="9"/>
        <v>15</v>
      </c>
      <c r="L7" s="15">
        <f t="shared" si="10"/>
        <v>36</v>
      </c>
      <c r="M7" s="15">
        <f t="shared" si="11"/>
        <v>-21</v>
      </c>
      <c r="N7" s="15">
        <f t="shared" si="12"/>
        <v>7</v>
      </c>
      <c r="O7" s="21">
        <f t="shared" si="13"/>
        <v>5</v>
      </c>
      <c r="P7" s="21">
        <f>SUMPRODUCT((Fixtures!$C$3:$C$68=$B7)*(Fixtures!$D$3:$D$68&gt;Fixtures!$E$3:$E$68))</f>
        <v>2</v>
      </c>
      <c r="Q7" s="21">
        <f>SUMPRODUCT((Fixtures!$C$3:$C$68=$B7)*(Fixtures!$D$3:$D$68=Fixtures!$E$3:$E$68)*(Fixtures!$D$3:$D$68&lt;&gt;""))</f>
        <v>0</v>
      </c>
      <c r="R7" s="21">
        <f>SUMPRODUCT((Fixtures!$C$3:$D$68=$B7)*(Fixtures!$D$3:$D$68&lt;Fixtures!$E$3:$E$68))</f>
        <v>3</v>
      </c>
      <c r="S7" s="21">
        <f>SUMIF(Fixtures!$C$3:$C$68,$B7,Fixtures!$D$3:$D$68)</f>
        <v>10</v>
      </c>
      <c r="T7" s="21">
        <f>SUMIF(Fixtures!$C$3:$C$68,$B7,Fixtures!$E$3:$E$68)</f>
        <v>17</v>
      </c>
      <c r="U7" s="21">
        <f t="shared" si="14"/>
        <v>-7</v>
      </c>
      <c r="V7" s="21">
        <f t="shared" si="15"/>
        <v>6</v>
      </c>
      <c r="W7" s="22">
        <f t="shared" si="16"/>
        <v>5</v>
      </c>
      <c r="X7" s="22">
        <f>SUMPRODUCT((Fixtures!$F$3:$F$68=$B7)*(Fixtures!$D$3:$D$68&lt;Fixtures!$E$3:$E$68))</f>
        <v>0</v>
      </c>
      <c r="Y7" s="22">
        <f>SUMPRODUCT((Fixtures!$F$3:$F$68=$B7)*(Fixtures!$D$3:$D$68=Fixtures!$E$3:$E$68)*(Fixtures!$D$3:$D$68&lt;&gt;""))</f>
        <v>1</v>
      </c>
      <c r="Z7" s="22">
        <f>SUMPRODUCT((Fixtures!$F$3:$F$68=$B7)*(Fixtures!$D$3:$D$68&gt;Fixtures!$E$3:$E$68))</f>
        <v>4</v>
      </c>
      <c r="AA7" s="22">
        <f>SUMIF(Fixtures!$F$3:$F$68,$B7,Fixtures!$E$3:$E$68)</f>
        <v>5</v>
      </c>
      <c r="AB7" s="22">
        <f>SUMIF(Fixtures!$F$3:$F$68,$B7,Fixtures!$D$3:$D$68)</f>
        <v>19</v>
      </c>
      <c r="AC7" s="22">
        <f t="shared" si="17"/>
        <v>-14</v>
      </c>
      <c r="AD7" s="46">
        <f t="shared" si="18"/>
        <v>1</v>
      </c>
      <c r="AE7" s="48"/>
    </row>
    <row r="8" spans="1:31" s="47" customFormat="1" ht="24.75" customHeight="1" thickBot="1">
      <c r="A8" s="136">
        <f t="shared" si="1"/>
        <v>10</v>
      </c>
      <c r="B8" s="137" t="s">
        <v>84</v>
      </c>
      <c r="C8" s="138">
        <f>RANK(N8,$N$4:$N13)</f>
        <v>10</v>
      </c>
      <c r="D8" s="138">
        <f t="shared" si="2"/>
        <v>0</v>
      </c>
      <c r="E8" s="138">
        <f t="shared" si="3"/>
        <v>0</v>
      </c>
      <c r="F8" s="138">
        <f t="shared" si="4"/>
        <v>0</v>
      </c>
      <c r="G8" s="139">
        <f t="shared" si="5"/>
        <v>10</v>
      </c>
      <c r="H8" s="139">
        <f t="shared" si="6"/>
        <v>0</v>
      </c>
      <c r="I8" s="139">
        <f t="shared" si="7"/>
        <v>2</v>
      </c>
      <c r="J8" s="139">
        <f t="shared" si="8"/>
        <v>8</v>
      </c>
      <c r="K8" s="139">
        <f t="shared" si="9"/>
        <v>5</v>
      </c>
      <c r="L8" s="139">
        <f t="shared" si="10"/>
        <v>46</v>
      </c>
      <c r="M8" s="139">
        <f t="shared" si="11"/>
        <v>-41</v>
      </c>
      <c r="N8" s="139">
        <f t="shared" si="12"/>
        <v>2</v>
      </c>
      <c r="O8" s="140">
        <f t="shared" si="13"/>
        <v>5</v>
      </c>
      <c r="P8" s="140">
        <f>SUMPRODUCT((Fixtures!$C$3:$C$68=$B8)*(Fixtures!$D$3:$D$68&gt;Fixtures!$E$3:$E$68))</f>
        <v>0</v>
      </c>
      <c r="Q8" s="140">
        <f>SUMPRODUCT((Fixtures!$C$3:$C$68=$B8)*(Fixtures!$D$3:$D$68=Fixtures!$E$3:$E$68)*(Fixtures!$D$3:$D$68&lt;&gt;""))</f>
        <v>1</v>
      </c>
      <c r="R8" s="140">
        <f>SUMPRODUCT((Fixtures!$C$3:$D$68=$B8)*(Fixtures!$D$3:$D$68&lt;Fixtures!$E$3:$E$68))</f>
        <v>4</v>
      </c>
      <c r="S8" s="140">
        <f>SUMIF(Fixtures!$C$3:$C$68,$B8,Fixtures!$D$3:$D$68)</f>
        <v>2</v>
      </c>
      <c r="T8" s="140">
        <f>SUMIF(Fixtures!$C$3:$C$68,$B8,Fixtures!$E$3:$E$68)</f>
        <v>26</v>
      </c>
      <c r="U8" s="140">
        <f t="shared" si="14"/>
        <v>-24</v>
      </c>
      <c r="V8" s="140">
        <f t="shared" si="15"/>
        <v>1</v>
      </c>
      <c r="W8" s="141">
        <f t="shared" si="16"/>
        <v>5</v>
      </c>
      <c r="X8" s="141">
        <f>SUMPRODUCT((Fixtures!$F$3:$F$68=$B8)*(Fixtures!$D$3:$D$68&lt;Fixtures!$E$3:$E$68))</f>
        <v>0</v>
      </c>
      <c r="Y8" s="141">
        <f>SUMPRODUCT((Fixtures!$F$3:$F$68=$B8)*(Fixtures!$D$3:$D$68=Fixtures!$E$3:$E$68)*(Fixtures!$D$3:$D$68&lt;&gt;""))</f>
        <v>1</v>
      </c>
      <c r="Z8" s="141">
        <f>SUMPRODUCT((Fixtures!$F$3:$F$68=$B8)*(Fixtures!$D$3:$D$68&gt;Fixtures!$E$3:$E$68))</f>
        <v>4</v>
      </c>
      <c r="AA8" s="141">
        <f>SUMIF(Fixtures!$F$3:$F$68,$B8,Fixtures!$E$3:$E$68)</f>
        <v>3</v>
      </c>
      <c r="AB8" s="141">
        <f>SUMIF(Fixtures!$F$3:$F$68,$B8,Fixtures!$D$3:$D$68)</f>
        <v>20</v>
      </c>
      <c r="AC8" s="141">
        <f t="shared" si="17"/>
        <v>-17</v>
      </c>
      <c r="AD8" s="142">
        <f t="shared" si="18"/>
        <v>1</v>
      </c>
      <c r="AE8" s="48"/>
    </row>
    <row r="9" spans="1:31" s="47" customFormat="1" ht="24.75" customHeight="1">
      <c r="A9" s="143">
        <f t="shared" si="1"/>
        <v>5</v>
      </c>
      <c r="B9" s="144" t="s">
        <v>81</v>
      </c>
      <c r="C9" s="143">
        <f>RANK(N9,$N$4:$N13)</f>
        <v>5</v>
      </c>
      <c r="D9" s="143">
        <f t="shared" si="2"/>
        <v>0</v>
      </c>
      <c r="E9" s="143">
        <f t="shared" si="3"/>
        <v>0</v>
      </c>
      <c r="F9" s="143">
        <f t="shared" si="4"/>
        <v>0</v>
      </c>
      <c r="G9" s="145">
        <f t="shared" si="5"/>
        <v>10</v>
      </c>
      <c r="H9" s="145">
        <f t="shared" si="6"/>
        <v>5</v>
      </c>
      <c r="I9" s="145">
        <f t="shared" si="7"/>
        <v>1</v>
      </c>
      <c r="J9" s="145">
        <f t="shared" si="8"/>
        <v>4</v>
      </c>
      <c r="K9" s="145">
        <f t="shared" si="9"/>
        <v>26</v>
      </c>
      <c r="L9" s="145">
        <f t="shared" si="10"/>
        <v>18</v>
      </c>
      <c r="M9" s="145">
        <f t="shared" si="11"/>
        <v>8</v>
      </c>
      <c r="N9" s="145">
        <f t="shared" si="12"/>
        <v>16</v>
      </c>
      <c r="O9" s="146">
        <f t="shared" si="13"/>
        <v>5</v>
      </c>
      <c r="P9" s="146">
        <f>SUMPRODUCT((Fixtures!$C$3:$C$68=$B9)*(Fixtures!$D$3:$D$68&gt;Fixtures!$E$3:$E$68))</f>
        <v>4</v>
      </c>
      <c r="Q9" s="146">
        <f>SUMPRODUCT((Fixtures!$C$3:$C$68=$B9)*(Fixtures!$D$3:$D$68=Fixtures!$E$3:$E$68)*(Fixtures!$D$3:$D$68&lt;&gt;""))</f>
        <v>1</v>
      </c>
      <c r="R9" s="146">
        <f>SUMPRODUCT((Fixtures!$C$3:$D$68=$B9)*(Fixtures!$D$3:$D$68&lt;Fixtures!$E$3:$E$68))</f>
        <v>0</v>
      </c>
      <c r="S9" s="146">
        <f>SUMIF(Fixtures!$C$3:$C$68,$B9,Fixtures!$D$3:$D$68)</f>
        <v>20</v>
      </c>
      <c r="T9" s="146">
        <f>SUMIF(Fixtures!$C$3:$C$68,$B9,Fixtures!$E$3:$E$68)</f>
        <v>4</v>
      </c>
      <c r="U9" s="146">
        <f t="shared" si="14"/>
        <v>16</v>
      </c>
      <c r="V9" s="146">
        <f t="shared" si="15"/>
        <v>13</v>
      </c>
      <c r="W9" s="147">
        <f t="shared" si="16"/>
        <v>5</v>
      </c>
      <c r="X9" s="147">
        <f>SUMPRODUCT((Fixtures!$F$3:$F$68=$B9)*(Fixtures!$D$3:$D$68&lt;Fixtures!$E$3:$E$68))</f>
        <v>1</v>
      </c>
      <c r="Y9" s="147">
        <f>SUMPRODUCT((Fixtures!$F$3:$F$68=$B9)*(Fixtures!$D$3:$D$68=Fixtures!$E$3:$E$68)*(Fixtures!$D$3:$D$68&lt;&gt;""))</f>
        <v>0</v>
      </c>
      <c r="Z9" s="147">
        <f>SUMPRODUCT((Fixtures!$F$3:$F$68=$B9)*(Fixtures!$D$3:$D$68&gt;Fixtures!$E$3:$E$68))</f>
        <v>4</v>
      </c>
      <c r="AA9" s="147">
        <f>SUMIF(Fixtures!$F$3:$F$68,$B9,Fixtures!$E$3:$E$68)</f>
        <v>6</v>
      </c>
      <c r="AB9" s="147">
        <f>SUMIF(Fixtures!$F$3:$F$68,$B9,Fixtures!$D$3:$D$68)</f>
        <v>14</v>
      </c>
      <c r="AC9" s="147">
        <f t="shared" si="17"/>
        <v>-8</v>
      </c>
      <c r="AD9" s="147">
        <f t="shared" si="18"/>
        <v>3</v>
      </c>
      <c r="AE9" s="48"/>
    </row>
    <row r="10" spans="1:31" s="47" customFormat="1" ht="24.75" customHeight="1">
      <c r="A10" s="13">
        <f t="shared" si="1"/>
        <v>4</v>
      </c>
      <c r="B10" s="135" t="s">
        <v>87</v>
      </c>
      <c r="C10" s="23">
        <f>RANK(N10,$N$4:$N13)</f>
        <v>4</v>
      </c>
      <c r="D10" s="23">
        <f t="shared" si="2"/>
        <v>0</v>
      </c>
      <c r="E10" s="23">
        <f t="shared" si="3"/>
        <v>0</v>
      </c>
      <c r="F10" s="23">
        <f t="shared" si="4"/>
        <v>0</v>
      </c>
      <c r="G10" s="15">
        <f t="shared" si="5"/>
        <v>10</v>
      </c>
      <c r="H10" s="15">
        <f t="shared" si="6"/>
        <v>5</v>
      </c>
      <c r="I10" s="15">
        <f t="shared" si="7"/>
        <v>2</v>
      </c>
      <c r="J10" s="15">
        <f t="shared" si="8"/>
        <v>3</v>
      </c>
      <c r="K10" s="15">
        <f t="shared" si="9"/>
        <v>26</v>
      </c>
      <c r="L10" s="15">
        <f t="shared" si="10"/>
        <v>14</v>
      </c>
      <c r="M10" s="15">
        <f t="shared" si="11"/>
        <v>12</v>
      </c>
      <c r="N10" s="15">
        <f t="shared" si="12"/>
        <v>17</v>
      </c>
      <c r="O10" s="21">
        <f t="shared" si="13"/>
        <v>5</v>
      </c>
      <c r="P10" s="21">
        <f>SUMPRODUCT((Fixtures!$C$3:$C$68=$B10)*(Fixtures!$D$3:$D$68&gt;Fixtures!$E$3:$E$68))</f>
        <v>3</v>
      </c>
      <c r="Q10" s="21">
        <f>SUMPRODUCT((Fixtures!$C$3:$C$68=$B10)*(Fixtures!$D$3:$D$68=Fixtures!$E$3:$E$68)*(Fixtures!$D$3:$D$68&lt;&gt;""))</f>
        <v>0</v>
      </c>
      <c r="R10" s="21">
        <f>SUMPRODUCT((Fixtures!$C$3:$D$68=$B10)*(Fixtures!$D$3:$D$68&lt;Fixtures!$E$3:$E$68))</f>
        <v>2</v>
      </c>
      <c r="S10" s="21">
        <f>SUMIF(Fixtures!$C$3:$C$68,$B10,Fixtures!$D$3:$D$68)</f>
        <v>9</v>
      </c>
      <c r="T10" s="21">
        <f>SUMIF(Fixtures!$C$3:$C$68,$B10,Fixtures!$E$3:$E$68)</f>
        <v>6</v>
      </c>
      <c r="U10" s="21">
        <f t="shared" si="14"/>
        <v>3</v>
      </c>
      <c r="V10" s="21">
        <f t="shared" si="15"/>
        <v>9</v>
      </c>
      <c r="W10" s="22">
        <f t="shared" si="16"/>
        <v>5</v>
      </c>
      <c r="X10" s="22">
        <f>SUMPRODUCT((Fixtures!$F$3:$F$68=$B10)*(Fixtures!$D$3:$D$68&lt;Fixtures!$E$3:$E$68))</f>
        <v>2</v>
      </c>
      <c r="Y10" s="22">
        <f>SUMPRODUCT((Fixtures!$F$3:$F$68=$B10)*(Fixtures!$D$3:$D$68=Fixtures!$E$3:$E$68)*(Fixtures!$D$3:$D$68&lt;&gt;""))</f>
        <v>2</v>
      </c>
      <c r="Z10" s="22">
        <f>SUMPRODUCT((Fixtures!$F$3:$F$68=$B10)*(Fixtures!$D$3:$D$68&gt;Fixtures!$E$3:$E$68))</f>
        <v>1</v>
      </c>
      <c r="AA10" s="22">
        <f>SUMIF(Fixtures!$F$3:$F$68,$B10,Fixtures!$E$3:$E$68)</f>
        <v>17</v>
      </c>
      <c r="AB10" s="22">
        <f>SUMIF(Fixtures!$F$3:$F$68,$B10,Fixtures!$D$3:$D$68)</f>
        <v>8</v>
      </c>
      <c r="AC10" s="22">
        <f t="shared" si="17"/>
        <v>9</v>
      </c>
      <c r="AD10" s="46">
        <f t="shared" si="18"/>
        <v>8</v>
      </c>
      <c r="AE10" s="48"/>
    </row>
    <row r="11" spans="1:31" s="47" customFormat="1" ht="24.75" customHeight="1">
      <c r="A11" s="13">
        <f t="shared" si="1"/>
        <v>1</v>
      </c>
      <c r="B11" s="135" t="s">
        <v>79</v>
      </c>
      <c r="C11" s="23">
        <f>RANK(N11,$N$4:$N13)</f>
        <v>1</v>
      </c>
      <c r="D11" s="23">
        <f t="shared" si="2"/>
        <v>0</v>
      </c>
      <c r="E11" s="23">
        <f t="shared" si="3"/>
        <v>0</v>
      </c>
      <c r="F11" s="23">
        <f t="shared" si="4"/>
        <v>0</v>
      </c>
      <c r="G11" s="15">
        <f t="shared" si="5"/>
        <v>10</v>
      </c>
      <c r="H11" s="15">
        <f t="shared" si="6"/>
        <v>9</v>
      </c>
      <c r="I11" s="15">
        <f t="shared" si="7"/>
        <v>1</v>
      </c>
      <c r="J11" s="15">
        <f t="shared" si="8"/>
        <v>0</v>
      </c>
      <c r="K11" s="15">
        <f t="shared" si="9"/>
        <v>49</v>
      </c>
      <c r="L11" s="15">
        <f t="shared" si="10"/>
        <v>9</v>
      </c>
      <c r="M11" s="15">
        <f t="shared" si="11"/>
        <v>40</v>
      </c>
      <c r="N11" s="15">
        <f>(V11+AD11)</f>
        <v>28</v>
      </c>
      <c r="O11" s="21">
        <f t="shared" si="13"/>
        <v>5</v>
      </c>
      <c r="P11" s="21">
        <f>SUMPRODUCT((Fixtures!$C$3:$C$68=$B11)*(Fixtures!$D$3:$D$68&gt;Fixtures!$E$3:$E$68))</f>
        <v>5</v>
      </c>
      <c r="Q11" s="21">
        <f>SUMPRODUCT((Fixtures!$C$3:$C$68=$B11)*(Fixtures!$D$3:$D$68=Fixtures!$E$3:$E$68)*(Fixtures!$D$3:$D$68&lt;&gt;""))</f>
        <v>0</v>
      </c>
      <c r="R11" s="21">
        <f>SUMPRODUCT((Fixtures!$C$3:$D$68=$B11)*(Fixtures!$D$3:$D$68&lt;Fixtures!$E$3:$E$68))</f>
        <v>0</v>
      </c>
      <c r="S11" s="21">
        <f>SUMIF(Fixtures!$C$3:$C$68,$B11,Fixtures!$D$3:$D$68)</f>
        <v>23</v>
      </c>
      <c r="T11" s="21">
        <f>SUMIF(Fixtures!$C$3:$C$68,$B11,Fixtures!$E$3:$E$68)</f>
        <v>2</v>
      </c>
      <c r="U11" s="21">
        <f t="shared" si="14"/>
        <v>21</v>
      </c>
      <c r="V11" s="21">
        <f t="shared" si="15"/>
        <v>15</v>
      </c>
      <c r="W11" s="22">
        <f t="shared" si="16"/>
        <v>5</v>
      </c>
      <c r="X11" s="22">
        <f>SUMPRODUCT((Fixtures!$F$3:$F$68=$B11)*(Fixtures!$D$3:$D$68&lt;Fixtures!$E$3:$E$68))</f>
        <v>4</v>
      </c>
      <c r="Y11" s="22">
        <f>SUMPRODUCT((Fixtures!$F$3:$F$68=$B11)*(Fixtures!$D$3:$D$68=Fixtures!$E$3:$E$68)*(Fixtures!$D$3:$D$68&lt;&gt;""))</f>
        <v>1</v>
      </c>
      <c r="Z11" s="22">
        <f>SUMPRODUCT((Fixtures!$F$3:$F$68=$B11)*(Fixtures!$D$3:$D$68&gt;Fixtures!$E$3:$E$68))</f>
        <v>0</v>
      </c>
      <c r="AA11" s="22">
        <f>SUMIF(Fixtures!$F$3:$F$68,$B11,Fixtures!$E$3:$E$68)</f>
        <v>26</v>
      </c>
      <c r="AB11" s="22">
        <f>SUMIF(Fixtures!$F$3:$F$68,$B11,Fixtures!$D$3:$D$68)</f>
        <v>7</v>
      </c>
      <c r="AC11" s="22">
        <f t="shared" si="17"/>
        <v>19</v>
      </c>
      <c r="AD11" s="46">
        <f t="shared" si="18"/>
        <v>13</v>
      </c>
      <c r="AE11" s="48"/>
    </row>
    <row r="12" spans="1:31" s="47" customFormat="1" ht="24.75" customHeight="1">
      <c r="A12" s="13">
        <f>SUM(C12:F12)</f>
        <v>9</v>
      </c>
      <c r="B12" s="135" t="s">
        <v>85</v>
      </c>
      <c r="C12" s="23">
        <f>RANK(N12,$N$4:$N13)</f>
        <v>9</v>
      </c>
      <c r="D12" s="23">
        <f t="shared" si="2"/>
        <v>0</v>
      </c>
      <c r="E12" s="23">
        <f t="shared" si="3"/>
        <v>0</v>
      </c>
      <c r="F12" s="23">
        <f t="shared" si="4"/>
        <v>0</v>
      </c>
      <c r="G12" s="15">
        <f aca="true" t="shared" si="19" ref="G12:M13">O12+W12</f>
        <v>10</v>
      </c>
      <c r="H12" s="15">
        <f t="shared" si="19"/>
        <v>1</v>
      </c>
      <c r="I12" s="15">
        <f t="shared" si="19"/>
        <v>2</v>
      </c>
      <c r="J12" s="15">
        <f t="shared" si="19"/>
        <v>7</v>
      </c>
      <c r="K12" s="15">
        <f t="shared" si="19"/>
        <v>16</v>
      </c>
      <c r="L12" s="15">
        <f t="shared" si="19"/>
        <v>30</v>
      </c>
      <c r="M12" s="15">
        <f t="shared" si="19"/>
        <v>-14</v>
      </c>
      <c r="N12" s="15">
        <f>(V12+AD12)</f>
        <v>5</v>
      </c>
      <c r="O12" s="21">
        <f>SUM(P12:R12)</f>
        <v>5</v>
      </c>
      <c r="P12" s="21">
        <f>SUMPRODUCT((Fixtures!$C$3:$C$68=$B12)*(Fixtures!$D$3:$D$68&gt;Fixtures!$E$3:$E$68))</f>
        <v>0</v>
      </c>
      <c r="Q12" s="21">
        <f>SUMPRODUCT((Fixtures!$C$3:$C$68=$B12)*(Fixtures!$D$3:$D$68=Fixtures!$E$3:$E$68)*(Fixtures!$D$3:$D$68&lt;&gt;""))</f>
        <v>2</v>
      </c>
      <c r="R12" s="21">
        <f>SUMPRODUCT((Fixtures!$C$3:$D$68=$B12)*(Fixtures!$D$3:$D$68&lt;Fixtures!$E$3:$E$68))</f>
        <v>3</v>
      </c>
      <c r="S12" s="21">
        <f>SUMIF(Fixtures!$C$3:$C$68,$B12,Fixtures!$D$3:$D$68)</f>
        <v>10</v>
      </c>
      <c r="T12" s="21">
        <f>SUMIF(Fixtures!$C$3:$C$68,$B12,Fixtures!$E$3:$E$68)</f>
        <v>19</v>
      </c>
      <c r="U12" s="21">
        <f>S12-T12</f>
        <v>-9</v>
      </c>
      <c r="V12" s="21">
        <f>P12*3+Q12*1</f>
        <v>2</v>
      </c>
      <c r="W12" s="22">
        <f>SUM(X12:Z12)</f>
        <v>5</v>
      </c>
      <c r="X12" s="22">
        <f>SUMPRODUCT((Fixtures!$F$3:$F$68=$B12)*(Fixtures!$D$3:$D$68&lt;Fixtures!$E$3:$E$68))</f>
        <v>1</v>
      </c>
      <c r="Y12" s="22">
        <f>SUMPRODUCT((Fixtures!$F$3:$F$68=$B12)*(Fixtures!$D$3:$D$68=Fixtures!$E$3:$E$68)*(Fixtures!$D$3:$D$68&lt;&gt;""))</f>
        <v>0</v>
      </c>
      <c r="Z12" s="22">
        <f>SUMPRODUCT((Fixtures!$F$3:$F$68=$B12)*(Fixtures!$D$3:$D$68&gt;Fixtures!$E$3:$E$68))</f>
        <v>4</v>
      </c>
      <c r="AA12" s="22">
        <f>SUMIF(Fixtures!$F$3:$F$68,$B12,Fixtures!$E$3:$E$68)</f>
        <v>6</v>
      </c>
      <c r="AB12" s="22">
        <f>SUMIF(Fixtures!$F$3:$F$68,$B12,Fixtures!$D$3:$D$68)</f>
        <v>11</v>
      </c>
      <c r="AC12" s="22">
        <f>AA12-AB12</f>
        <v>-5</v>
      </c>
      <c r="AD12" s="46">
        <f>X12*3+Y12*1</f>
        <v>3</v>
      </c>
      <c r="AE12" s="48"/>
    </row>
    <row r="13" spans="1:31" s="47" customFormat="1" ht="24.75" customHeight="1">
      <c r="A13" s="13">
        <f>SUM(C13:F13)</f>
        <v>3</v>
      </c>
      <c r="B13" s="135" t="s">
        <v>88</v>
      </c>
      <c r="C13" s="23">
        <f>RANK(N13,$N$4:$N13)</f>
        <v>3</v>
      </c>
      <c r="D13" s="23">
        <f t="shared" si="2"/>
        <v>0</v>
      </c>
      <c r="E13" s="23">
        <f t="shared" si="3"/>
        <v>0</v>
      </c>
      <c r="F13" s="23">
        <f t="shared" si="4"/>
        <v>0</v>
      </c>
      <c r="G13" s="15">
        <f t="shared" si="19"/>
        <v>10</v>
      </c>
      <c r="H13" s="15">
        <f t="shared" si="19"/>
        <v>6</v>
      </c>
      <c r="I13" s="15">
        <f t="shared" si="19"/>
        <v>3</v>
      </c>
      <c r="J13" s="15">
        <f t="shared" si="19"/>
        <v>1</v>
      </c>
      <c r="K13" s="15">
        <f t="shared" si="19"/>
        <v>20</v>
      </c>
      <c r="L13" s="15">
        <f t="shared" si="19"/>
        <v>13</v>
      </c>
      <c r="M13" s="15">
        <f t="shared" si="19"/>
        <v>7</v>
      </c>
      <c r="N13" s="15">
        <f>(V13+AD13)</f>
        <v>21</v>
      </c>
      <c r="O13" s="21">
        <f>SUM(P13:R13)</f>
        <v>5</v>
      </c>
      <c r="P13" s="21">
        <f>SUMPRODUCT((Fixtures!$C$3:$C$68=$B13)*(Fixtures!$D$3:$D$68&gt;Fixtures!$E$3:$E$68))</f>
        <v>3</v>
      </c>
      <c r="Q13" s="21">
        <f>SUMPRODUCT((Fixtures!$C$3:$C$68=$B13)*(Fixtures!$D$3:$D$68=Fixtures!$E$3:$E$68)*(Fixtures!$D$3:$D$68&lt;&gt;""))</f>
        <v>2</v>
      </c>
      <c r="R13" s="21">
        <f>SUMPRODUCT((Fixtures!$C$3:$D$68=$B13)*(Fixtures!$D$3:$D$68&lt;Fixtures!$E$3:$E$68))</f>
        <v>0</v>
      </c>
      <c r="S13" s="21">
        <f>SUMIF(Fixtures!$C$3:$C$68,$B13,Fixtures!$D$3:$D$68)</f>
        <v>11</v>
      </c>
      <c r="T13" s="21">
        <f>SUMIF(Fixtures!$C$3:$C$68,$B13,Fixtures!$E$3:$E$68)</f>
        <v>5</v>
      </c>
      <c r="U13" s="21">
        <f>S13-T13</f>
        <v>6</v>
      </c>
      <c r="V13" s="21">
        <f>P13*3+Q13*1</f>
        <v>11</v>
      </c>
      <c r="W13" s="22">
        <f>SUM(X13:Z13)</f>
        <v>5</v>
      </c>
      <c r="X13" s="22">
        <f>SUMPRODUCT((Fixtures!$F$3:$F$68=$B13)*(Fixtures!$D$3:$D$68&lt;Fixtures!$E$3:$E$68))</f>
        <v>3</v>
      </c>
      <c r="Y13" s="22">
        <f>SUMPRODUCT((Fixtures!$F$3:$F$68=$B13)*(Fixtures!$D$3:$D$68=Fixtures!$E$3:$E$68)*(Fixtures!$D$3:$D$68&lt;&gt;""))</f>
        <v>1</v>
      </c>
      <c r="Z13" s="22">
        <f>SUMPRODUCT((Fixtures!$F$3:$F$68=$B13)*(Fixtures!$D$3:$D$68&gt;Fixtures!$E$3:$E$68))</f>
        <v>1</v>
      </c>
      <c r="AA13" s="22">
        <f>SUMIF(Fixtures!$F$3:$F$68,$B13,Fixtures!$E$3:$E$68)</f>
        <v>9</v>
      </c>
      <c r="AB13" s="22">
        <f>SUMIF(Fixtures!$F$3:$F$68,$B13,Fixtures!$D$3:$D$68)</f>
        <v>8</v>
      </c>
      <c r="AC13" s="22">
        <f>AA13-AB13</f>
        <v>1</v>
      </c>
      <c r="AD13" s="46">
        <f>X13*3+Y13*1</f>
        <v>10</v>
      </c>
      <c r="AE13" s="48"/>
    </row>
  </sheetData>
  <sheetProtection/>
  <mergeCells count="5">
    <mergeCell ref="G2:N2"/>
    <mergeCell ref="O2:V2"/>
    <mergeCell ref="W2:AD2"/>
    <mergeCell ref="C2:F2"/>
    <mergeCell ref="A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9.5" customHeight="1"/>
  <cols>
    <col min="1" max="1" width="15.7109375" style="45" customWidth="1"/>
    <col min="2" max="2" width="35.7109375" style="1" customWidth="1"/>
    <col min="3" max="3" width="20.7109375" style="69" customWidth="1"/>
    <col min="4" max="5" width="10.7109375" style="108" customWidth="1"/>
    <col min="6" max="6" width="20.7109375" style="70" customWidth="1"/>
    <col min="7" max="7" width="35.7109375" style="3" customWidth="1"/>
    <col min="8" max="8" width="15.7109375" style="36" customWidth="1"/>
    <col min="9" max="12" width="9.140625" style="10" customWidth="1"/>
    <col min="13" max="13" width="20.7109375" style="70" customWidth="1"/>
    <col min="14" max="14" width="10.7109375" style="70" customWidth="1"/>
    <col min="15" max="15" width="9.140625" style="10" customWidth="1"/>
    <col min="16" max="16" width="20.7109375" style="70" customWidth="1"/>
    <col min="17" max="17" width="10.7109375" style="70" customWidth="1"/>
    <col min="18" max="18" width="9.140625" style="10" customWidth="1"/>
    <col min="19" max="19" width="20.7109375" style="70" customWidth="1"/>
    <col min="20" max="20" width="10.7109375" style="70" customWidth="1"/>
    <col min="21" max="22" width="9.140625" style="10" customWidth="1"/>
    <col min="23" max="16384" width="9.140625" style="2" customWidth="1"/>
  </cols>
  <sheetData>
    <row r="1" spans="1:22" s="82" customFormat="1" ht="39.75" customHeight="1">
      <c r="A1" s="77" t="s">
        <v>0</v>
      </c>
      <c r="B1" s="78" t="s">
        <v>1</v>
      </c>
      <c r="C1" s="79"/>
      <c r="D1" s="172" t="s">
        <v>36</v>
      </c>
      <c r="E1" s="172"/>
      <c r="F1" s="79"/>
      <c r="G1" s="80" t="s">
        <v>1</v>
      </c>
      <c r="H1" s="81" t="s">
        <v>0</v>
      </c>
      <c r="I1" s="173" t="s">
        <v>2</v>
      </c>
      <c r="J1" s="173"/>
      <c r="K1" s="174" t="s">
        <v>3</v>
      </c>
      <c r="L1" s="174"/>
      <c r="M1" s="166" t="s">
        <v>5</v>
      </c>
      <c r="N1" s="167"/>
      <c r="O1" s="168"/>
      <c r="P1" s="169" t="s">
        <v>6</v>
      </c>
      <c r="Q1" s="170"/>
      <c r="R1" s="171"/>
      <c r="S1" s="165" t="s">
        <v>4</v>
      </c>
      <c r="T1" s="165"/>
      <c r="U1" s="165"/>
      <c r="V1" s="165"/>
    </row>
    <row r="2" spans="1:22" ht="19.5" customHeight="1">
      <c r="A2" s="83"/>
      <c r="B2" s="84"/>
      <c r="C2" s="163" t="s">
        <v>35</v>
      </c>
      <c r="D2" s="163"/>
      <c r="E2" s="163"/>
      <c r="F2" s="163"/>
      <c r="G2" s="85"/>
      <c r="H2" s="86"/>
      <c r="K2" s="4" t="s">
        <v>7</v>
      </c>
      <c r="L2" s="4" t="s">
        <v>8</v>
      </c>
      <c r="M2" s="6" t="s">
        <v>9</v>
      </c>
      <c r="N2" s="7" t="s">
        <v>10</v>
      </c>
      <c r="O2" s="8" t="s">
        <v>11</v>
      </c>
      <c r="P2" s="6" t="s">
        <v>9</v>
      </c>
      <c r="Q2" s="7" t="s">
        <v>10</v>
      </c>
      <c r="R2" s="8" t="s">
        <v>6</v>
      </c>
      <c r="S2" s="5" t="s">
        <v>9</v>
      </c>
      <c r="T2" s="5" t="s">
        <v>10</v>
      </c>
      <c r="U2" s="29"/>
      <c r="V2" s="29"/>
    </row>
    <row r="3" spans="3:22" ht="19.5" customHeight="1">
      <c r="C3" s="65" t="s">
        <v>23</v>
      </c>
      <c r="F3" s="74" t="s">
        <v>24</v>
      </c>
      <c r="H3" s="106"/>
      <c r="K3" s="31"/>
      <c r="L3" s="31"/>
      <c r="M3" s="35"/>
      <c r="N3" s="38"/>
      <c r="O3" s="39"/>
      <c r="P3" s="35"/>
      <c r="Q3" s="38"/>
      <c r="R3" s="39"/>
      <c r="S3" s="33"/>
      <c r="T3" s="30"/>
      <c r="U3" s="76"/>
      <c r="V3" s="76"/>
    </row>
    <row r="4" spans="3:22" ht="19.5" customHeight="1">
      <c r="C4" s="69" t="s">
        <v>28</v>
      </c>
      <c r="F4" s="70" t="s">
        <v>29</v>
      </c>
      <c r="H4" s="106"/>
      <c r="K4" s="31"/>
      <c r="L4" s="31"/>
      <c r="M4" s="35"/>
      <c r="N4" s="38"/>
      <c r="O4" s="39"/>
      <c r="P4" s="35"/>
      <c r="Q4" s="38"/>
      <c r="R4" s="39"/>
      <c r="S4" s="35"/>
      <c r="T4" s="30"/>
      <c r="U4" s="76"/>
      <c r="V4" s="76"/>
    </row>
    <row r="5" spans="3:22" ht="19.5" customHeight="1">
      <c r="C5" s="69" t="s">
        <v>26</v>
      </c>
      <c r="D5" s="37"/>
      <c r="E5" s="37"/>
      <c r="F5" s="70" t="s">
        <v>27</v>
      </c>
      <c r="H5" s="106"/>
      <c r="K5" s="31"/>
      <c r="L5" s="31"/>
      <c r="M5" s="35"/>
      <c r="N5" s="38"/>
      <c r="O5" s="39"/>
      <c r="P5" s="35"/>
      <c r="Q5" s="38"/>
      <c r="R5" s="39"/>
      <c r="S5" s="35"/>
      <c r="T5" s="30"/>
      <c r="U5" s="76"/>
      <c r="V5" s="76"/>
    </row>
    <row r="6" spans="3:22" ht="19.5" customHeight="1">
      <c r="C6" s="43"/>
      <c r="D6" s="37"/>
      <c r="E6" s="37"/>
      <c r="F6" s="51"/>
      <c r="H6" s="106"/>
      <c r="K6" s="31"/>
      <c r="L6" s="31"/>
      <c r="M6" s="35"/>
      <c r="N6" s="38"/>
      <c r="O6" s="39"/>
      <c r="P6" s="35"/>
      <c r="Q6" s="38"/>
      <c r="R6" s="39"/>
      <c r="S6" s="35"/>
      <c r="T6" s="30"/>
      <c r="U6" s="76"/>
      <c r="V6" s="76"/>
    </row>
    <row r="7" spans="3:22" ht="19.5" customHeight="1">
      <c r="C7" s="43" t="s">
        <v>31</v>
      </c>
      <c r="D7" s="37"/>
      <c r="E7" s="37"/>
      <c r="F7" s="51" t="s">
        <v>32</v>
      </c>
      <c r="H7" s="106"/>
      <c r="K7" s="31"/>
      <c r="L7" s="31"/>
      <c r="M7" s="35"/>
      <c r="N7" s="38"/>
      <c r="O7" s="39"/>
      <c r="P7" s="35"/>
      <c r="Q7" s="38"/>
      <c r="R7" s="39"/>
      <c r="S7" s="35"/>
      <c r="T7" s="30"/>
      <c r="U7" s="76"/>
      <c r="V7" s="76"/>
    </row>
    <row r="8" spans="3:19" ht="19.5" customHeight="1">
      <c r="C8" s="69" t="s">
        <v>25</v>
      </c>
      <c r="F8" s="66" t="s">
        <v>23</v>
      </c>
      <c r="H8" s="106"/>
      <c r="K8" s="31"/>
      <c r="L8" s="31"/>
      <c r="M8" s="35"/>
      <c r="N8" s="38"/>
      <c r="O8" s="39"/>
      <c r="P8" s="35"/>
      <c r="Q8" s="38"/>
      <c r="R8" s="39"/>
      <c r="S8" s="32"/>
    </row>
    <row r="9" spans="3:22" ht="19.5" customHeight="1">
      <c r="C9" s="69" t="s">
        <v>30</v>
      </c>
      <c r="F9" s="70" t="s">
        <v>28</v>
      </c>
      <c r="H9" s="106"/>
      <c r="K9" s="31"/>
      <c r="L9" s="31"/>
      <c r="M9" s="35"/>
      <c r="N9" s="38"/>
      <c r="O9" s="39"/>
      <c r="P9" s="35"/>
      <c r="Q9" s="38"/>
      <c r="R9" s="39"/>
      <c r="S9" s="30"/>
      <c r="T9" s="30"/>
      <c r="U9" s="76"/>
      <c r="V9" s="76"/>
    </row>
    <row r="10" spans="8:18" ht="19.5" customHeight="1">
      <c r="H10" s="106"/>
      <c r="K10" s="31"/>
      <c r="L10" s="31"/>
      <c r="M10" s="35"/>
      <c r="N10" s="38"/>
      <c r="O10" s="39"/>
      <c r="P10" s="35"/>
      <c r="Q10" s="38"/>
      <c r="R10" s="39"/>
    </row>
    <row r="11" spans="3:22" ht="19.5" customHeight="1">
      <c r="C11" s="43" t="s">
        <v>32</v>
      </c>
      <c r="D11" s="37"/>
      <c r="E11" s="37"/>
      <c r="F11" s="51" t="s">
        <v>29</v>
      </c>
      <c r="H11" s="106"/>
      <c r="K11" s="31"/>
      <c r="L11" s="31"/>
      <c r="M11" s="35"/>
      <c r="N11" s="38"/>
      <c r="O11" s="39"/>
      <c r="P11" s="35"/>
      <c r="Q11" s="38"/>
      <c r="R11" s="39"/>
      <c r="S11" s="35"/>
      <c r="T11" s="30"/>
      <c r="U11" s="76"/>
      <c r="V11" s="76"/>
    </row>
    <row r="12" spans="3:18" ht="19.5" customHeight="1">
      <c r="C12" s="65" t="s">
        <v>23</v>
      </c>
      <c r="F12" s="70" t="s">
        <v>26</v>
      </c>
      <c r="H12" s="106"/>
      <c r="K12" s="31"/>
      <c r="L12" s="31"/>
      <c r="M12" s="35"/>
      <c r="N12" s="38"/>
      <c r="O12" s="39"/>
      <c r="P12" s="35"/>
      <c r="Q12" s="38"/>
      <c r="R12" s="39"/>
    </row>
    <row r="13" spans="3:18" ht="19.5" customHeight="1">
      <c r="C13" s="69" t="s">
        <v>27</v>
      </c>
      <c r="D13" s="37"/>
      <c r="E13" s="37"/>
      <c r="F13" s="74" t="s">
        <v>24</v>
      </c>
      <c r="H13" s="106"/>
      <c r="K13" s="31"/>
      <c r="L13" s="31"/>
      <c r="M13" s="35"/>
      <c r="N13" s="38"/>
      <c r="O13" s="39"/>
      <c r="P13" s="35"/>
      <c r="Q13" s="38"/>
      <c r="R13" s="39"/>
    </row>
    <row r="14" spans="8:22" ht="19.5" customHeight="1">
      <c r="H14" s="106"/>
      <c r="K14" s="31"/>
      <c r="L14" s="31"/>
      <c r="M14" s="35"/>
      <c r="N14" s="38"/>
      <c r="O14" s="39"/>
      <c r="P14" s="35"/>
      <c r="Q14" s="38"/>
      <c r="R14" s="39"/>
      <c r="S14" s="35"/>
      <c r="T14" s="30"/>
      <c r="U14" s="76"/>
      <c r="V14" s="76"/>
    </row>
    <row r="15" spans="2:18" ht="19.5" customHeight="1">
      <c r="B15" s="43"/>
      <c r="C15" s="69" t="s">
        <v>29</v>
      </c>
      <c r="F15" s="70" t="s">
        <v>30</v>
      </c>
      <c r="H15" s="107"/>
      <c r="K15" s="31"/>
      <c r="L15" s="31"/>
      <c r="M15" s="35"/>
      <c r="N15" s="38"/>
      <c r="O15" s="39"/>
      <c r="P15" s="35"/>
      <c r="Q15" s="38"/>
      <c r="R15" s="39"/>
    </row>
    <row r="16" spans="3:18" ht="19.5" customHeight="1">
      <c r="C16" s="61" t="s">
        <v>24</v>
      </c>
      <c r="F16" s="70" t="s">
        <v>25</v>
      </c>
      <c r="H16" s="106"/>
      <c r="K16" s="31"/>
      <c r="L16" s="31"/>
      <c r="M16" s="35"/>
      <c r="N16" s="38"/>
      <c r="O16" s="39"/>
      <c r="P16" s="35"/>
      <c r="Q16" s="38"/>
      <c r="R16" s="39"/>
    </row>
    <row r="17" spans="3:22" ht="19.5" customHeight="1">
      <c r="C17" s="69" t="s">
        <v>28</v>
      </c>
      <c r="F17" s="70" t="s">
        <v>31</v>
      </c>
      <c r="H17" s="106"/>
      <c r="K17" s="31"/>
      <c r="L17" s="31"/>
      <c r="M17" s="35"/>
      <c r="N17" s="38"/>
      <c r="O17" s="39"/>
      <c r="P17" s="35"/>
      <c r="Q17" s="38"/>
      <c r="R17" s="39"/>
      <c r="S17" s="35"/>
      <c r="T17" s="30"/>
      <c r="U17" s="76"/>
      <c r="V17" s="76"/>
    </row>
    <row r="18" spans="8:18" ht="19.5" customHeight="1">
      <c r="H18" s="106"/>
      <c r="K18" s="31"/>
      <c r="L18" s="31"/>
      <c r="M18" s="35"/>
      <c r="N18" s="38"/>
      <c r="O18" s="39"/>
      <c r="P18" s="35"/>
      <c r="Q18" s="38"/>
      <c r="R18" s="39"/>
    </row>
    <row r="19" spans="3:22" ht="19.5" customHeight="1">
      <c r="C19" s="69" t="s">
        <v>27</v>
      </c>
      <c r="F19" s="66" t="s">
        <v>23</v>
      </c>
      <c r="H19" s="106"/>
      <c r="K19" s="31"/>
      <c r="L19" s="31"/>
      <c r="M19" s="35"/>
      <c r="N19" s="38"/>
      <c r="O19" s="39"/>
      <c r="P19" s="35"/>
      <c r="Q19" s="38"/>
      <c r="R19" s="39"/>
      <c r="S19" s="33"/>
      <c r="T19" s="30"/>
      <c r="U19" s="76"/>
      <c r="V19" s="76"/>
    </row>
    <row r="20" spans="3:22" ht="19.5" customHeight="1">
      <c r="C20" s="69" t="s">
        <v>32</v>
      </c>
      <c r="F20" s="70" t="s">
        <v>28</v>
      </c>
      <c r="H20" s="106"/>
      <c r="K20" s="31"/>
      <c r="L20" s="31"/>
      <c r="M20" s="35"/>
      <c r="N20" s="38"/>
      <c r="O20" s="39"/>
      <c r="P20" s="35"/>
      <c r="Q20" s="38"/>
      <c r="R20" s="39"/>
      <c r="S20" s="30"/>
      <c r="T20" s="30"/>
      <c r="U20" s="76"/>
      <c r="V20" s="76"/>
    </row>
    <row r="21" spans="3:18" ht="19.5" customHeight="1">
      <c r="C21" s="69" t="s">
        <v>26</v>
      </c>
      <c r="F21" s="70" t="s">
        <v>25</v>
      </c>
      <c r="H21" s="106"/>
      <c r="K21" s="31"/>
      <c r="L21" s="31"/>
      <c r="M21" s="35"/>
      <c r="N21" s="38"/>
      <c r="O21" s="39"/>
      <c r="P21" s="35"/>
      <c r="Q21" s="38"/>
      <c r="R21" s="39"/>
    </row>
    <row r="22" spans="8:18" ht="19.5" customHeight="1">
      <c r="H22" s="106"/>
      <c r="K22" s="31"/>
      <c r="L22" s="31"/>
      <c r="M22" s="35"/>
      <c r="N22" s="38"/>
      <c r="O22" s="39"/>
      <c r="P22" s="35"/>
      <c r="Q22" s="38"/>
      <c r="R22" s="39"/>
    </row>
    <row r="23" spans="1:18" ht="19.5" customHeight="1">
      <c r="A23" s="105"/>
      <c r="C23" s="69" t="s">
        <v>29</v>
      </c>
      <c r="F23" s="70" t="s">
        <v>31</v>
      </c>
      <c r="H23" s="106"/>
      <c r="K23" s="31"/>
      <c r="L23" s="31"/>
      <c r="M23" s="35"/>
      <c r="N23" s="38"/>
      <c r="O23" s="39"/>
      <c r="P23" s="35"/>
      <c r="Q23" s="38"/>
      <c r="R23" s="39"/>
    </row>
    <row r="24" spans="1:18" ht="19.5" customHeight="1">
      <c r="A24" s="105"/>
      <c r="C24" s="69" t="s">
        <v>24</v>
      </c>
      <c r="F24" s="70" t="s">
        <v>26</v>
      </c>
      <c r="H24" s="106"/>
      <c r="K24" s="31"/>
      <c r="L24" s="31"/>
      <c r="M24" s="35"/>
      <c r="N24" s="38"/>
      <c r="O24" s="39"/>
      <c r="P24" s="35"/>
      <c r="Q24" s="38"/>
      <c r="R24" s="39"/>
    </row>
    <row r="25" spans="1:18" ht="19.5" customHeight="1">
      <c r="A25" s="105"/>
      <c r="C25" s="69" t="s">
        <v>30</v>
      </c>
      <c r="F25" s="70" t="s">
        <v>32</v>
      </c>
      <c r="H25" s="106"/>
      <c r="K25" s="31"/>
      <c r="L25" s="31"/>
      <c r="M25" s="35"/>
      <c r="N25" s="38"/>
      <c r="O25" s="39"/>
      <c r="P25" s="35"/>
      <c r="Q25" s="38"/>
      <c r="R25" s="39"/>
    </row>
    <row r="26" spans="1:22" ht="19.5" customHeight="1">
      <c r="A26" s="105"/>
      <c r="H26" s="106"/>
      <c r="K26" s="31"/>
      <c r="L26" s="31"/>
      <c r="M26" s="35"/>
      <c r="N26" s="38"/>
      <c r="O26" s="39"/>
      <c r="P26" s="35"/>
      <c r="Q26" s="38"/>
      <c r="R26" s="39"/>
      <c r="S26" s="30"/>
      <c r="T26" s="30"/>
      <c r="U26" s="76"/>
      <c r="V26" s="76"/>
    </row>
    <row r="27" spans="1:18" ht="19.5" customHeight="1">
      <c r="A27" s="105"/>
      <c r="C27" s="69" t="s">
        <v>25</v>
      </c>
      <c r="F27" s="70" t="s">
        <v>27</v>
      </c>
      <c r="H27" s="106"/>
      <c r="K27" s="31"/>
      <c r="L27" s="31"/>
      <c r="M27" s="35"/>
      <c r="N27" s="38"/>
      <c r="O27" s="39"/>
      <c r="P27" s="35"/>
      <c r="Q27" s="38"/>
      <c r="R27" s="39"/>
    </row>
    <row r="28" spans="1:18" ht="19.5" customHeight="1">
      <c r="A28" s="105"/>
      <c r="C28" s="69" t="s">
        <v>31</v>
      </c>
      <c r="F28" s="70" t="s">
        <v>30</v>
      </c>
      <c r="H28" s="106"/>
      <c r="K28" s="31"/>
      <c r="L28" s="31"/>
      <c r="M28" s="35"/>
      <c r="N28" s="38"/>
      <c r="O28" s="39"/>
      <c r="P28" s="35"/>
      <c r="Q28" s="38"/>
      <c r="R28" s="39"/>
    </row>
    <row r="29" spans="1:18" ht="19.5" customHeight="1">
      <c r="A29" s="105"/>
      <c r="H29" s="106"/>
      <c r="K29" s="31"/>
      <c r="L29" s="31"/>
      <c r="M29" s="35"/>
      <c r="N29" s="38"/>
      <c r="O29" s="39"/>
      <c r="P29" s="35"/>
      <c r="Q29" s="38"/>
      <c r="R29" s="39"/>
    </row>
    <row r="30" spans="1:18" ht="19.5" customHeight="1">
      <c r="A30" s="105"/>
      <c r="C30" s="87" t="s">
        <v>57</v>
      </c>
      <c r="F30" s="88" t="s">
        <v>62</v>
      </c>
      <c r="H30" s="106"/>
      <c r="K30" s="31"/>
      <c r="L30" s="31"/>
      <c r="M30" s="35"/>
      <c r="N30" s="38"/>
      <c r="O30" s="39"/>
      <c r="P30" s="35"/>
      <c r="Q30" s="38"/>
      <c r="R30" s="39"/>
    </row>
    <row r="31" spans="1:18" ht="19.5" customHeight="1">
      <c r="A31" s="105"/>
      <c r="C31" s="87" t="s">
        <v>58</v>
      </c>
      <c r="F31" s="88" t="s">
        <v>63</v>
      </c>
      <c r="H31" s="106"/>
      <c r="K31" s="31"/>
      <c r="L31" s="31"/>
      <c r="M31" s="35"/>
      <c r="N31" s="38"/>
      <c r="O31" s="39"/>
      <c r="P31" s="35"/>
      <c r="Q31" s="38"/>
      <c r="R31" s="39"/>
    </row>
    <row r="32" spans="1:18" ht="19.5" customHeight="1">
      <c r="A32" s="105"/>
      <c r="C32" s="87" t="s">
        <v>59</v>
      </c>
      <c r="F32" s="88" t="s">
        <v>64</v>
      </c>
      <c r="H32" s="106"/>
      <c r="K32" s="31"/>
      <c r="L32" s="31"/>
      <c r="M32" s="35"/>
      <c r="N32" s="38"/>
      <c r="O32" s="39"/>
      <c r="P32" s="35"/>
      <c r="Q32" s="38"/>
      <c r="R32" s="39"/>
    </row>
    <row r="33" spans="1:18" ht="19.5" customHeight="1">
      <c r="A33" s="105"/>
      <c r="C33" s="87" t="s">
        <v>60</v>
      </c>
      <c r="F33" s="88" t="s">
        <v>65</v>
      </c>
      <c r="H33" s="106"/>
      <c r="K33" s="31"/>
      <c r="L33" s="31"/>
      <c r="M33" s="35"/>
      <c r="N33" s="38"/>
      <c r="O33" s="39"/>
      <c r="P33" s="35"/>
      <c r="Q33" s="38"/>
      <c r="R33" s="39"/>
    </row>
    <row r="34" spans="1:18" ht="19.5" customHeight="1">
      <c r="A34" s="105"/>
      <c r="C34" s="87" t="s">
        <v>61</v>
      </c>
      <c r="F34" s="88" t="s">
        <v>66</v>
      </c>
      <c r="H34" s="106"/>
      <c r="K34" s="31"/>
      <c r="L34" s="31"/>
      <c r="M34" s="35"/>
      <c r="N34" s="38"/>
      <c r="O34" s="39"/>
      <c r="P34" s="35"/>
      <c r="Q34" s="38"/>
      <c r="R34" s="39"/>
    </row>
    <row r="35" spans="1:18" ht="19.5" customHeight="1">
      <c r="A35" s="105"/>
      <c r="C35" s="162" t="s">
        <v>37</v>
      </c>
      <c r="D35" s="162"/>
      <c r="E35" s="162"/>
      <c r="F35" s="162"/>
      <c r="H35" s="106"/>
      <c r="K35" s="31"/>
      <c r="L35" s="31"/>
      <c r="M35" s="35"/>
      <c r="N35" s="38"/>
      <c r="O35" s="39"/>
      <c r="P35" s="35"/>
      <c r="Q35" s="38"/>
      <c r="R35" s="39"/>
    </row>
    <row r="36" spans="1:18" ht="19.5" customHeight="1">
      <c r="A36" s="105"/>
      <c r="C36" s="102" t="s">
        <v>23</v>
      </c>
      <c r="D36" s="103"/>
      <c r="E36" s="103"/>
      <c r="F36" s="104" t="s">
        <v>28</v>
      </c>
      <c r="H36" s="106"/>
      <c r="K36" s="31"/>
      <c r="L36" s="31"/>
      <c r="M36" s="35"/>
      <c r="N36" s="38"/>
      <c r="O36" s="39"/>
      <c r="P36" s="35"/>
      <c r="Q36" s="38"/>
      <c r="R36" s="39"/>
    </row>
    <row r="37" spans="1:22" ht="19.5" customHeight="1">
      <c r="A37" s="105"/>
      <c r="C37" s="61" t="s">
        <v>24</v>
      </c>
      <c r="D37" s="67"/>
      <c r="E37" s="67"/>
      <c r="F37" s="62" t="s">
        <v>29</v>
      </c>
      <c r="H37" s="106"/>
      <c r="K37" s="31"/>
      <c r="L37" s="31"/>
      <c r="M37" s="35"/>
      <c r="N37" s="38"/>
      <c r="O37" s="39"/>
      <c r="P37" s="35"/>
      <c r="Q37" s="38"/>
      <c r="R37" s="39"/>
      <c r="S37" s="35"/>
      <c r="T37" s="30"/>
      <c r="U37" s="76"/>
      <c r="V37" s="76"/>
    </row>
    <row r="38" spans="1:22" ht="19.5" customHeight="1">
      <c r="A38" s="105"/>
      <c r="C38" s="69" t="s">
        <v>25</v>
      </c>
      <c r="D38" s="67"/>
      <c r="E38" s="67"/>
      <c r="F38" s="70" t="s">
        <v>30</v>
      </c>
      <c r="H38" s="106"/>
      <c r="K38" s="31"/>
      <c r="L38" s="31"/>
      <c r="M38" s="35"/>
      <c r="N38" s="38"/>
      <c r="O38" s="39"/>
      <c r="P38" s="35"/>
      <c r="Q38" s="38"/>
      <c r="R38" s="39"/>
      <c r="S38" s="30"/>
      <c r="T38" s="30"/>
      <c r="U38" s="76"/>
      <c r="V38" s="76"/>
    </row>
    <row r="39" spans="1:22" ht="19.5" customHeight="1">
      <c r="A39" s="105"/>
      <c r="D39" s="67"/>
      <c r="E39" s="67"/>
      <c r="H39" s="106"/>
      <c r="K39" s="31"/>
      <c r="L39" s="31"/>
      <c r="M39" s="35"/>
      <c r="N39" s="38"/>
      <c r="O39" s="39"/>
      <c r="P39" s="35"/>
      <c r="Q39" s="38"/>
      <c r="R39" s="39"/>
      <c r="S39" s="30"/>
      <c r="T39" s="30"/>
      <c r="U39" s="76"/>
      <c r="V39" s="76"/>
    </row>
    <row r="40" spans="1:18" ht="19.5" customHeight="1">
      <c r="A40" s="105"/>
      <c r="C40" s="69" t="s">
        <v>26</v>
      </c>
      <c r="D40" s="67"/>
      <c r="E40" s="67"/>
      <c r="F40" s="70" t="s">
        <v>31</v>
      </c>
      <c r="H40" s="106"/>
      <c r="K40" s="31"/>
      <c r="L40" s="31"/>
      <c r="M40" s="35"/>
      <c r="N40" s="38"/>
      <c r="O40" s="39"/>
      <c r="P40" s="35"/>
      <c r="Q40" s="38"/>
      <c r="R40" s="39"/>
    </row>
    <row r="41" spans="1:18" ht="19.5" customHeight="1">
      <c r="A41" s="105"/>
      <c r="C41" s="69" t="s">
        <v>27</v>
      </c>
      <c r="D41" s="67"/>
      <c r="E41" s="67"/>
      <c r="F41" s="70" t="s">
        <v>32</v>
      </c>
      <c r="H41" s="106"/>
      <c r="K41" s="31"/>
      <c r="L41" s="41"/>
      <c r="M41" s="35"/>
      <c r="N41" s="38"/>
      <c r="O41" s="39"/>
      <c r="P41" s="35"/>
      <c r="Q41" s="38"/>
      <c r="R41" s="39"/>
    </row>
    <row r="42" spans="1:22" ht="19.5" customHeight="1">
      <c r="A42" s="105"/>
      <c r="C42" s="69" t="s">
        <v>29</v>
      </c>
      <c r="D42" s="67"/>
      <c r="E42" s="67"/>
      <c r="F42" s="66" t="s">
        <v>23</v>
      </c>
      <c r="H42" s="106"/>
      <c r="K42" s="31"/>
      <c r="L42" s="31"/>
      <c r="M42" s="35"/>
      <c r="N42" s="38"/>
      <c r="O42" s="39"/>
      <c r="P42" s="35"/>
      <c r="Q42" s="38"/>
      <c r="R42" s="39"/>
      <c r="S42" s="35"/>
      <c r="T42" s="30"/>
      <c r="U42" s="76"/>
      <c r="V42" s="76"/>
    </row>
    <row r="43" spans="1:22" ht="19.5" customHeight="1">
      <c r="A43" s="105"/>
      <c r="D43" s="67"/>
      <c r="E43" s="67"/>
      <c r="F43" s="66"/>
      <c r="H43" s="106"/>
      <c r="K43" s="31"/>
      <c r="L43" s="31"/>
      <c r="M43" s="35"/>
      <c r="N43" s="38"/>
      <c r="O43" s="39"/>
      <c r="P43" s="35"/>
      <c r="Q43" s="38"/>
      <c r="R43" s="39"/>
      <c r="S43" s="35"/>
      <c r="T43" s="30"/>
      <c r="U43" s="76"/>
      <c r="V43" s="76"/>
    </row>
    <row r="44" spans="1:22" ht="19.5" customHeight="1">
      <c r="A44" s="105"/>
      <c r="C44" s="69" t="s">
        <v>30</v>
      </c>
      <c r="D44" s="67"/>
      <c r="E44" s="67"/>
      <c r="F44" s="74" t="s">
        <v>24</v>
      </c>
      <c r="H44" s="106"/>
      <c r="K44" s="31"/>
      <c r="L44" s="31"/>
      <c r="M44" s="35"/>
      <c r="N44" s="38"/>
      <c r="O44" s="39"/>
      <c r="P44" s="35"/>
      <c r="Q44" s="38"/>
      <c r="R44" s="39"/>
      <c r="S44" s="35"/>
      <c r="T44" s="30"/>
      <c r="U44" s="76"/>
      <c r="V44" s="76"/>
    </row>
    <row r="45" spans="1:18" ht="19.5" customHeight="1">
      <c r="A45" s="105"/>
      <c r="C45" s="69" t="s">
        <v>31</v>
      </c>
      <c r="D45" s="67"/>
      <c r="E45" s="67"/>
      <c r="F45" s="70" t="s">
        <v>25</v>
      </c>
      <c r="H45" s="106"/>
      <c r="K45" s="31"/>
      <c r="L45" s="31"/>
      <c r="M45" s="35"/>
      <c r="N45" s="38"/>
      <c r="O45" s="39"/>
      <c r="P45" s="35"/>
      <c r="Q45" s="38"/>
      <c r="R45" s="39"/>
    </row>
    <row r="46" spans="1:18" ht="19.5" customHeight="1">
      <c r="A46" s="105"/>
      <c r="C46" s="69" t="s">
        <v>32</v>
      </c>
      <c r="D46" s="67"/>
      <c r="E46" s="67"/>
      <c r="F46" s="70" t="s">
        <v>26</v>
      </c>
      <c r="H46" s="106"/>
      <c r="K46" s="31"/>
      <c r="L46" s="31"/>
      <c r="M46" s="35"/>
      <c r="N46" s="38"/>
      <c r="O46" s="39"/>
      <c r="P46" s="35"/>
      <c r="Q46" s="38"/>
      <c r="R46" s="39"/>
    </row>
    <row r="47" spans="1:18" ht="19.5" customHeight="1">
      <c r="A47" s="105"/>
      <c r="D47" s="67"/>
      <c r="E47" s="67"/>
      <c r="H47" s="106"/>
      <c r="K47" s="31"/>
      <c r="L47" s="31"/>
      <c r="M47" s="35"/>
      <c r="N47" s="38"/>
      <c r="O47" s="39"/>
      <c r="P47" s="35"/>
      <c r="Q47" s="38"/>
      <c r="R47" s="39"/>
    </row>
    <row r="48" spans="1:18" ht="19.5" customHeight="1">
      <c r="A48" s="105"/>
      <c r="C48" s="69" t="s">
        <v>28</v>
      </c>
      <c r="D48" s="67"/>
      <c r="E48" s="67"/>
      <c r="F48" s="70" t="s">
        <v>27</v>
      </c>
      <c r="H48" s="106"/>
      <c r="K48" s="31"/>
      <c r="L48" s="31"/>
      <c r="M48" s="35"/>
      <c r="N48" s="38"/>
      <c r="O48" s="39"/>
      <c r="P48" s="35"/>
      <c r="Q48" s="38"/>
      <c r="R48" s="39"/>
    </row>
    <row r="49" spans="1:18" ht="19.5" customHeight="1">
      <c r="A49" s="105"/>
      <c r="C49" s="65" t="s">
        <v>23</v>
      </c>
      <c r="D49" s="67"/>
      <c r="E49" s="67"/>
      <c r="F49" s="70" t="s">
        <v>30</v>
      </c>
      <c r="H49" s="106"/>
      <c r="K49" s="31"/>
      <c r="L49" s="31"/>
      <c r="M49" s="35"/>
      <c r="N49" s="38"/>
      <c r="O49" s="39"/>
      <c r="P49" s="35"/>
      <c r="Q49" s="38"/>
      <c r="R49" s="39"/>
    </row>
    <row r="50" spans="1:18" ht="19.5" customHeight="1">
      <c r="A50" s="105"/>
      <c r="C50" s="61" t="s">
        <v>24</v>
      </c>
      <c r="D50" s="67"/>
      <c r="E50" s="67"/>
      <c r="F50" s="70" t="s">
        <v>31</v>
      </c>
      <c r="H50" s="106"/>
      <c r="K50" s="31"/>
      <c r="L50" s="31"/>
      <c r="M50" s="35"/>
      <c r="N50" s="38"/>
      <c r="O50" s="39"/>
      <c r="P50" s="35"/>
      <c r="Q50" s="38"/>
      <c r="R50" s="39"/>
    </row>
    <row r="51" spans="1:18" ht="19.5" customHeight="1">
      <c r="A51" s="105"/>
      <c r="C51" s="61"/>
      <c r="D51" s="67"/>
      <c r="E51" s="67"/>
      <c r="H51" s="106"/>
      <c r="K51" s="31"/>
      <c r="L51" s="31"/>
      <c r="M51" s="35"/>
      <c r="N51" s="38"/>
      <c r="O51" s="39"/>
      <c r="P51" s="35"/>
      <c r="Q51" s="38"/>
      <c r="R51" s="39"/>
    </row>
    <row r="52" spans="1:18" ht="19.5" customHeight="1">
      <c r="A52" s="105"/>
      <c r="C52" s="69" t="s">
        <v>25</v>
      </c>
      <c r="D52" s="67"/>
      <c r="E52" s="67"/>
      <c r="F52" s="70" t="s">
        <v>32</v>
      </c>
      <c r="H52" s="106"/>
      <c r="K52" s="31"/>
      <c r="L52" s="31"/>
      <c r="M52" s="35"/>
      <c r="N52" s="38"/>
      <c r="O52" s="39"/>
      <c r="P52" s="35"/>
      <c r="Q52" s="38"/>
      <c r="R52" s="39"/>
    </row>
    <row r="53" spans="1:18" ht="19.5" customHeight="1">
      <c r="A53" s="105"/>
      <c r="C53" s="69" t="s">
        <v>26</v>
      </c>
      <c r="D53" s="67"/>
      <c r="E53" s="67"/>
      <c r="F53" s="70" t="s">
        <v>28</v>
      </c>
      <c r="H53" s="106"/>
      <c r="K53" s="31"/>
      <c r="L53" s="31"/>
      <c r="M53" s="35"/>
      <c r="N53" s="38"/>
      <c r="O53" s="39"/>
      <c r="P53" s="35"/>
      <c r="Q53" s="38"/>
      <c r="R53" s="39"/>
    </row>
    <row r="54" spans="1:18" ht="19.5" customHeight="1">
      <c r="A54" s="105"/>
      <c r="C54" s="69" t="s">
        <v>27</v>
      </c>
      <c r="D54" s="67"/>
      <c r="E54" s="67"/>
      <c r="F54" s="70" t="s">
        <v>29</v>
      </c>
      <c r="H54" s="106"/>
      <c r="K54" s="31"/>
      <c r="L54" s="31"/>
      <c r="M54" s="35"/>
      <c r="N54" s="38"/>
      <c r="O54" s="39"/>
      <c r="P54" s="35"/>
      <c r="Q54" s="38"/>
      <c r="R54" s="39"/>
    </row>
    <row r="55" spans="1:18" ht="19.5" customHeight="1">
      <c r="A55" s="105"/>
      <c r="H55" s="106"/>
      <c r="K55" s="31"/>
      <c r="L55" s="31"/>
      <c r="M55" s="35"/>
      <c r="N55" s="38"/>
      <c r="O55" s="39"/>
      <c r="P55" s="35"/>
      <c r="Q55" s="38"/>
      <c r="R55" s="39"/>
    </row>
    <row r="56" spans="1:18" ht="19.5" customHeight="1">
      <c r="A56" s="105"/>
      <c r="C56" s="69" t="s">
        <v>28</v>
      </c>
      <c r="D56" s="67"/>
      <c r="E56" s="67"/>
      <c r="F56" s="70" t="s">
        <v>25</v>
      </c>
      <c r="H56" s="106"/>
      <c r="K56" s="31"/>
      <c r="L56" s="31"/>
      <c r="M56" s="35"/>
      <c r="N56" s="38"/>
      <c r="O56" s="39"/>
      <c r="P56" s="35"/>
      <c r="Q56" s="38"/>
      <c r="R56" s="39"/>
    </row>
    <row r="57" spans="1:18" ht="19.5" customHeight="1">
      <c r="A57" s="105"/>
      <c r="C57" s="69" t="s">
        <v>32</v>
      </c>
      <c r="D57" s="67"/>
      <c r="E57" s="67"/>
      <c r="F57" s="74" t="s">
        <v>24</v>
      </c>
      <c r="H57" s="106"/>
      <c r="K57" s="31"/>
      <c r="L57" s="42"/>
      <c r="M57" s="35"/>
      <c r="N57" s="38"/>
      <c r="O57" s="39"/>
      <c r="P57" s="35"/>
      <c r="Q57" s="38"/>
      <c r="R57" s="39"/>
    </row>
    <row r="58" spans="1:18" ht="19.5" customHeight="1">
      <c r="A58" s="105"/>
      <c r="C58" s="69" t="s">
        <v>31</v>
      </c>
      <c r="D58" s="67"/>
      <c r="E58" s="67"/>
      <c r="F58" s="66" t="s">
        <v>23</v>
      </c>
      <c r="H58" s="106"/>
      <c r="K58" s="31"/>
      <c r="L58" s="31"/>
      <c r="M58" s="35"/>
      <c r="N58" s="38"/>
      <c r="O58" s="39"/>
      <c r="P58" s="35"/>
      <c r="Q58" s="38"/>
      <c r="R58" s="39"/>
    </row>
    <row r="59" spans="1:18" ht="19.5" customHeight="1">
      <c r="A59" s="105"/>
      <c r="D59" s="67"/>
      <c r="E59" s="67"/>
      <c r="H59" s="106"/>
      <c r="K59" s="31"/>
      <c r="L59" s="31"/>
      <c r="M59" s="35"/>
      <c r="N59" s="38"/>
      <c r="O59" s="39"/>
      <c r="P59" s="35"/>
      <c r="Q59" s="38"/>
      <c r="R59" s="39"/>
    </row>
    <row r="60" spans="1:18" ht="19.5" customHeight="1">
      <c r="A60" s="105"/>
      <c r="C60" s="69" t="s">
        <v>29</v>
      </c>
      <c r="D60" s="67"/>
      <c r="E60" s="67"/>
      <c r="F60" s="70" t="s">
        <v>26</v>
      </c>
      <c r="H60" s="106"/>
      <c r="K60" s="31"/>
      <c r="L60" s="31"/>
      <c r="M60" s="35"/>
      <c r="N60" s="38"/>
      <c r="O60" s="39"/>
      <c r="P60" s="35"/>
      <c r="Q60" s="38"/>
      <c r="R60" s="39"/>
    </row>
    <row r="61" spans="1:18" ht="19.5" customHeight="1">
      <c r="A61" s="105"/>
      <c r="C61" s="69" t="s">
        <v>30</v>
      </c>
      <c r="D61" s="67"/>
      <c r="E61" s="67"/>
      <c r="F61" s="70" t="s">
        <v>27</v>
      </c>
      <c r="H61" s="106"/>
      <c r="K61" s="31"/>
      <c r="L61" s="31"/>
      <c r="M61" s="35"/>
      <c r="N61" s="38"/>
      <c r="O61" s="39"/>
      <c r="P61" s="35"/>
      <c r="Q61" s="38"/>
      <c r="R61" s="39"/>
    </row>
    <row r="62" spans="1:18" ht="19.5" customHeight="1">
      <c r="A62" s="105"/>
      <c r="C62" s="65" t="s">
        <v>23</v>
      </c>
      <c r="D62" s="67"/>
      <c r="E62" s="67"/>
      <c r="F62" s="70" t="s">
        <v>32</v>
      </c>
      <c r="H62" s="106"/>
      <c r="K62" s="31"/>
      <c r="L62" s="31"/>
      <c r="M62" s="35"/>
      <c r="N62" s="38"/>
      <c r="O62" s="39"/>
      <c r="P62" s="35"/>
      <c r="Q62" s="38"/>
      <c r="R62" s="39"/>
    </row>
    <row r="63" spans="1:18" ht="19.5" customHeight="1">
      <c r="A63" s="105"/>
      <c r="C63" s="65"/>
      <c r="D63" s="67"/>
      <c r="E63" s="67"/>
      <c r="H63" s="106"/>
      <c r="K63" s="31"/>
      <c r="L63" s="31"/>
      <c r="M63" s="35"/>
      <c r="N63" s="38"/>
      <c r="O63" s="39"/>
      <c r="P63" s="35"/>
      <c r="Q63" s="38"/>
      <c r="R63" s="39"/>
    </row>
    <row r="64" spans="1:18" ht="19.5" customHeight="1">
      <c r="A64" s="105"/>
      <c r="C64" s="61" t="s">
        <v>24</v>
      </c>
      <c r="D64" s="67"/>
      <c r="E64" s="67"/>
      <c r="F64" s="70" t="s">
        <v>28</v>
      </c>
      <c r="H64" s="106"/>
      <c r="K64" s="31"/>
      <c r="L64" s="31"/>
      <c r="M64" s="35"/>
      <c r="N64" s="38"/>
      <c r="O64" s="39"/>
      <c r="P64" s="35"/>
      <c r="Q64" s="38"/>
      <c r="R64" s="39"/>
    </row>
    <row r="65" spans="1:18" ht="19.5" customHeight="1">
      <c r="A65" s="105"/>
      <c r="C65" s="69" t="s">
        <v>25</v>
      </c>
      <c r="D65" s="67"/>
      <c r="E65" s="67"/>
      <c r="F65" s="70" t="s">
        <v>29</v>
      </c>
      <c r="H65" s="106"/>
      <c r="K65" s="31"/>
      <c r="L65" s="31"/>
      <c r="M65" s="35"/>
      <c r="N65" s="38"/>
      <c r="O65" s="39"/>
      <c r="P65" s="35"/>
      <c r="Q65" s="38"/>
      <c r="R65" s="39"/>
    </row>
    <row r="66" spans="1:18" ht="19.5" customHeight="1">
      <c r="A66" s="105"/>
      <c r="D66" s="67"/>
      <c r="E66" s="67"/>
      <c r="H66" s="106"/>
      <c r="K66" s="31"/>
      <c r="L66" s="31"/>
      <c r="M66" s="35"/>
      <c r="N66" s="38"/>
      <c r="O66" s="39"/>
      <c r="P66" s="35"/>
      <c r="Q66" s="38"/>
      <c r="R66" s="39"/>
    </row>
    <row r="67" spans="1:18" ht="19.5" customHeight="1">
      <c r="A67" s="105"/>
      <c r="C67" s="69" t="s">
        <v>26</v>
      </c>
      <c r="D67" s="67"/>
      <c r="E67" s="67"/>
      <c r="F67" s="70" t="s">
        <v>30</v>
      </c>
      <c r="H67" s="106"/>
      <c r="K67" s="31"/>
      <c r="L67" s="31"/>
      <c r="M67" s="35"/>
      <c r="N67" s="38"/>
      <c r="O67" s="39"/>
      <c r="P67" s="35"/>
      <c r="Q67" s="38"/>
      <c r="R67" s="39"/>
    </row>
    <row r="68" spans="1:18" ht="19.5" customHeight="1">
      <c r="A68" s="105"/>
      <c r="C68" s="69" t="s">
        <v>27</v>
      </c>
      <c r="D68" s="67"/>
      <c r="E68" s="67"/>
      <c r="F68" s="70" t="s">
        <v>31</v>
      </c>
      <c r="H68" s="106"/>
      <c r="K68" s="31"/>
      <c r="L68" s="31"/>
      <c r="M68" s="35"/>
      <c r="N68" s="38"/>
      <c r="O68" s="39"/>
      <c r="P68" s="35"/>
      <c r="Q68" s="38"/>
      <c r="R68" s="39"/>
    </row>
    <row r="69" spans="1:18" ht="19.5" customHeight="1">
      <c r="A69" s="105"/>
      <c r="C69" s="163" t="s">
        <v>38</v>
      </c>
      <c r="D69" s="163"/>
      <c r="E69" s="163"/>
      <c r="F69" s="163"/>
      <c r="H69" s="106"/>
      <c r="K69" s="31"/>
      <c r="L69" s="31"/>
      <c r="M69" s="35"/>
      <c r="N69" s="38"/>
      <c r="O69" s="39"/>
      <c r="P69" s="35"/>
      <c r="Q69" s="38"/>
      <c r="R69" s="39"/>
    </row>
    <row r="70" spans="1:18" ht="19.5" customHeight="1">
      <c r="A70" s="105"/>
      <c r="C70" s="162" t="s">
        <v>39</v>
      </c>
      <c r="D70" s="162"/>
      <c r="E70" s="162"/>
      <c r="F70" s="162"/>
      <c r="H70" s="106"/>
      <c r="K70" s="31"/>
      <c r="L70" s="31"/>
      <c r="M70" s="35"/>
      <c r="N70" s="38"/>
      <c r="O70" s="39"/>
      <c r="P70" s="35"/>
      <c r="Q70" s="38"/>
      <c r="R70" s="39"/>
    </row>
    <row r="71" spans="1:18" ht="19.5" customHeight="1">
      <c r="A71" s="105"/>
      <c r="H71" s="106"/>
      <c r="K71" s="31"/>
      <c r="L71" s="31"/>
      <c r="M71" s="35"/>
      <c r="N71" s="38"/>
      <c r="O71" s="39"/>
      <c r="P71" s="35"/>
      <c r="Q71" s="38"/>
      <c r="R71" s="39"/>
    </row>
    <row r="72" spans="1:18" ht="19.5" customHeight="1">
      <c r="A72" s="105"/>
      <c r="C72" s="65" t="s">
        <v>40</v>
      </c>
      <c r="D72" s="67"/>
      <c r="E72" s="67"/>
      <c r="F72" s="66" t="s">
        <v>40</v>
      </c>
      <c r="H72" s="106"/>
      <c r="K72" s="31"/>
      <c r="L72" s="31"/>
      <c r="M72" s="35"/>
      <c r="N72" s="38"/>
      <c r="O72" s="39"/>
      <c r="P72" s="35"/>
      <c r="Q72" s="38"/>
      <c r="R72" s="39"/>
    </row>
    <row r="73" spans="1:18" ht="19.5" customHeight="1">
      <c r="A73" s="105"/>
      <c r="C73" s="61" t="s">
        <v>40</v>
      </c>
      <c r="D73" s="67"/>
      <c r="E73" s="67"/>
      <c r="F73" s="74" t="s">
        <v>40</v>
      </c>
      <c r="H73" s="106"/>
      <c r="K73" s="31"/>
      <c r="L73" s="31"/>
      <c r="M73" s="35"/>
      <c r="N73" s="38"/>
      <c r="O73" s="39"/>
      <c r="P73" s="35"/>
      <c r="Q73" s="38"/>
      <c r="R73" s="39"/>
    </row>
    <row r="74" spans="1:18" ht="19.5" customHeight="1">
      <c r="A74" s="105"/>
      <c r="H74" s="106"/>
      <c r="K74" s="31"/>
      <c r="L74" s="31"/>
      <c r="M74" s="35"/>
      <c r="N74" s="38"/>
      <c r="O74" s="39"/>
      <c r="P74" s="35"/>
      <c r="Q74" s="38"/>
      <c r="R74" s="39"/>
    </row>
    <row r="75" spans="1:18" ht="19.5" customHeight="1">
      <c r="A75" s="105"/>
      <c r="C75" s="163" t="s">
        <v>41</v>
      </c>
      <c r="D75" s="163"/>
      <c r="E75" s="163"/>
      <c r="F75" s="163"/>
      <c r="H75" s="106"/>
      <c r="K75" s="31"/>
      <c r="L75" s="31"/>
      <c r="M75" s="35"/>
      <c r="N75" s="38"/>
      <c r="O75" s="39"/>
      <c r="P75" s="35"/>
      <c r="Q75" s="38"/>
      <c r="R75" s="39"/>
    </row>
    <row r="76" spans="1:18" ht="19.5" customHeight="1">
      <c r="A76" s="105"/>
      <c r="C76" s="162" t="s">
        <v>39</v>
      </c>
      <c r="D76" s="162"/>
      <c r="E76" s="162"/>
      <c r="F76" s="162"/>
      <c r="H76" s="106"/>
      <c r="K76" s="31"/>
      <c r="L76" s="31"/>
      <c r="M76" s="35"/>
      <c r="N76" s="38"/>
      <c r="O76" s="39"/>
      <c r="P76" s="35"/>
      <c r="Q76" s="38"/>
      <c r="R76" s="39"/>
    </row>
    <row r="77" spans="1:18" ht="19.5" customHeight="1">
      <c r="A77" s="105"/>
      <c r="C77" s="2"/>
      <c r="D77" s="2"/>
      <c r="E77" s="2"/>
      <c r="F77" s="2"/>
      <c r="H77" s="106"/>
      <c r="K77" s="31"/>
      <c r="L77" s="31"/>
      <c r="M77" s="35"/>
      <c r="N77" s="38"/>
      <c r="O77" s="39"/>
      <c r="P77" s="35"/>
      <c r="Q77" s="38"/>
      <c r="R77" s="39"/>
    </row>
    <row r="78" spans="1:18" ht="19.5" customHeight="1">
      <c r="A78" s="105"/>
      <c r="C78" s="65" t="s">
        <v>40</v>
      </c>
      <c r="D78" s="67"/>
      <c r="E78" s="67"/>
      <c r="F78" s="66" t="s">
        <v>40</v>
      </c>
      <c r="H78" s="106"/>
      <c r="K78" s="31"/>
      <c r="L78" s="31"/>
      <c r="M78" s="35"/>
      <c r="N78" s="38"/>
      <c r="O78" s="39"/>
      <c r="P78" s="35"/>
      <c r="Q78" s="38"/>
      <c r="R78" s="39"/>
    </row>
    <row r="79" spans="1:18" ht="19.5" customHeight="1">
      <c r="A79" s="105"/>
      <c r="C79" s="61" t="s">
        <v>40</v>
      </c>
      <c r="D79" s="67"/>
      <c r="E79" s="67"/>
      <c r="F79" s="74" t="s">
        <v>40</v>
      </c>
      <c r="H79" s="106"/>
      <c r="K79" s="31"/>
      <c r="L79" s="31"/>
      <c r="M79" s="35"/>
      <c r="N79" s="38"/>
      <c r="O79" s="39"/>
      <c r="P79" s="35"/>
      <c r="Q79" s="38"/>
      <c r="R79" s="39"/>
    </row>
    <row r="80" spans="1:18" ht="19.5" customHeight="1">
      <c r="A80" s="105"/>
      <c r="H80" s="106"/>
      <c r="K80" s="31"/>
      <c r="L80" s="31"/>
      <c r="M80" s="35"/>
      <c r="N80" s="38"/>
      <c r="O80" s="39"/>
      <c r="P80" s="35"/>
      <c r="Q80" s="38"/>
      <c r="R80" s="39"/>
    </row>
    <row r="81" spans="1:18" ht="19.5" customHeight="1">
      <c r="A81" s="105"/>
      <c r="C81" s="163" t="s">
        <v>42</v>
      </c>
      <c r="D81" s="163"/>
      <c r="E81" s="163"/>
      <c r="F81" s="163"/>
      <c r="H81" s="106"/>
      <c r="K81" s="31"/>
      <c r="L81" s="31"/>
      <c r="M81" s="35"/>
      <c r="N81" s="38"/>
      <c r="O81" s="39"/>
      <c r="P81" s="35"/>
      <c r="Q81" s="38"/>
      <c r="R81" s="39"/>
    </row>
    <row r="82" spans="1:18" ht="19.5" customHeight="1">
      <c r="A82" s="105"/>
      <c r="C82" s="162" t="s">
        <v>43</v>
      </c>
      <c r="D82" s="162"/>
      <c r="E82" s="162"/>
      <c r="F82" s="162"/>
      <c r="H82" s="106"/>
      <c r="K82" s="31"/>
      <c r="L82" s="31"/>
      <c r="M82" s="35"/>
      <c r="N82" s="38"/>
      <c r="O82" s="39"/>
      <c r="P82" s="35"/>
      <c r="Q82" s="38"/>
      <c r="R82" s="39"/>
    </row>
    <row r="83" spans="1:18" ht="19.5" customHeight="1">
      <c r="A83" s="105"/>
      <c r="H83" s="106"/>
      <c r="K83" s="31"/>
      <c r="L83" s="31"/>
      <c r="M83" s="35"/>
      <c r="N83" s="38"/>
      <c r="O83" s="39"/>
      <c r="P83" s="35"/>
      <c r="Q83" s="38"/>
      <c r="R83" s="39"/>
    </row>
    <row r="84" spans="1:18" ht="19.5" customHeight="1">
      <c r="A84" s="105"/>
      <c r="C84" s="65" t="s">
        <v>40</v>
      </c>
      <c r="D84" s="67"/>
      <c r="E84" s="67"/>
      <c r="F84" s="66" t="s">
        <v>40</v>
      </c>
      <c r="H84" s="106"/>
      <c r="K84" s="31"/>
      <c r="L84" s="31"/>
      <c r="M84" s="35"/>
      <c r="N84" s="38"/>
      <c r="O84" s="39"/>
      <c r="P84" s="35"/>
      <c r="Q84" s="38"/>
      <c r="R84" s="39"/>
    </row>
    <row r="85" spans="1:18" ht="19.5" customHeight="1">
      <c r="A85" s="105"/>
      <c r="H85" s="106"/>
      <c r="K85" s="31"/>
      <c r="L85" s="31"/>
      <c r="M85" s="35"/>
      <c r="N85" s="38"/>
      <c r="O85" s="39"/>
      <c r="P85" s="35"/>
      <c r="Q85" s="38"/>
      <c r="R85" s="39"/>
    </row>
    <row r="86" spans="1:18" ht="19.5" customHeight="1">
      <c r="A86" s="105"/>
      <c r="C86" s="163" t="s">
        <v>44</v>
      </c>
      <c r="D86" s="163"/>
      <c r="E86" s="163"/>
      <c r="F86" s="163"/>
      <c r="H86" s="106"/>
      <c r="K86" s="31"/>
      <c r="L86" s="31"/>
      <c r="M86" s="35"/>
      <c r="N86" s="38"/>
      <c r="O86" s="39"/>
      <c r="P86" s="35"/>
      <c r="Q86" s="38"/>
      <c r="R86" s="39"/>
    </row>
    <row r="87" spans="1:18" ht="19.5" customHeight="1">
      <c r="A87" s="105"/>
      <c r="C87" s="162" t="s">
        <v>43</v>
      </c>
      <c r="D87" s="162"/>
      <c r="E87" s="162"/>
      <c r="F87" s="162"/>
      <c r="H87" s="106"/>
      <c r="K87" s="31"/>
      <c r="L87" s="31"/>
      <c r="M87" s="35"/>
      <c r="N87" s="38"/>
      <c r="O87" s="39"/>
      <c r="P87" s="35"/>
      <c r="Q87" s="38"/>
      <c r="R87" s="39"/>
    </row>
    <row r="88" spans="1:18" ht="19.5" customHeight="1">
      <c r="A88" s="105"/>
      <c r="H88" s="106"/>
      <c r="K88" s="31"/>
      <c r="L88" s="31"/>
      <c r="M88" s="35"/>
      <c r="N88" s="38"/>
      <c r="O88" s="39"/>
      <c r="P88" s="35"/>
      <c r="Q88" s="38"/>
      <c r="R88" s="39"/>
    </row>
    <row r="89" spans="1:18" ht="19.5" customHeight="1">
      <c r="A89" s="105"/>
      <c r="C89" s="65" t="s">
        <v>40</v>
      </c>
      <c r="D89" s="67"/>
      <c r="E89" s="67"/>
      <c r="F89" s="66" t="s">
        <v>40</v>
      </c>
      <c r="H89" s="106"/>
      <c r="K89" s="31"/>
      <c r="L89" s="31"/>
      <c r="M89" s="35"/>
      <c r="N89" s="38"/>
      <c r="O89" s="39"/>
      <c r="P89" s="35"/>
      <c r="Q89" s="38"/>
      <c r="R89" s="39"/>
    </row>
    <row r="90" spans="11:18" ht="19.5" customHeight="1">
      <c r="K90" s="31"/>
      <c r="L90" s="31"/>
      <c r="M90" s="35"/>
      <c r="N90" s="38"/>
      <c r="O90" s="39"/>
      <c r="P90" s="35"/>
      <c r="Q90" s="38"/>
      <c r="R90" s="39"/>
    </row>
    <row r="91" spans="11:18" ht="19.5" customHeight="1">
      <c r="K91" s="31"/>
      <c r="L91" s="31"/>
      <c r="M91" s="35"/>
      <c r="N91" s="38"/>
      <c r="O91" s="39"/>
      <c r="P91" s="35"/>
      <c r="Q91" s="38"/>
      <c r="R91" s="39"/>
    </row>
    <row r="92" spans="11:18" ht="19.5" customHeight="1">
      <c r="K92" s="31"/>
      <c r="L92" s="31"/>
      <c r="M92" s="35"/>
      <c r="N92" s="38"/>
      <c r="O92" s="39"/>
      <c r="P92" s="35"/>
      <c r="Q92" s="38"/>
      <c r="R92" s="39"/>
    </row>
    <row r="93" spans="11:18" ht="19.5" customHeight="1">
      <c r="K93" s="31"/>
      <c r="L93" s="31"/>
      <c r="M93" s="35"/>
      <c r="N93" s="38"/>
      <c r="O93" s="39"/>
      <c r="P93" s="35"/>
      <c r="Q93" s="38"/>
      <c r="R93" s="39"/>
    </row>
    <row r="94" spans="11:18" ht="19.5" customHeight="1">
      <c r="K94" s="31"/>
      <c r="L94" s="31"/>
      <c r="M94" s="35"/>
      <c r="N94" s="38"/>
      <c r="O94" s="39"/>
      <c r="P94" s="35"/>
      <c r="Q94" s="38"/>
      <c r="R94" s="39"/>
    </row>
    <row r="95" spans="13:18" ht="19.5" customHeight="1">
      <c r="M95" s="35"/>
      <c r="N95" s="38"/>
      <c r="O95" s="39"/>
      <c r="P95" s="35"/>
      <c r="Q95" s="38"/>
      <c r="R95" s="39"/>
    </row>
    <row r="96" spans="13:18" ht="19.5" customHeight="1">
      <c r="M96" s="35"/>
      <c r="N96" s="38"/>
      <c r="O96" s="39"/>
      <c r="P96" s="35"/>
      <c r="Q96" s="38"/>
      <c r="R96" s="39"/>
    </row>
    <row r="97" spans="13:18" ht="19.5" customHeight="1">
      <c r="M97" s="35"/>
      <c r="N97" s="38"/>
      <c r="O97" s="39"/>
      <c r="P97" s="35"/>
      <c r="Q97" s="38"/>
      <c r="R97" s="39"/>
    </row>
    <row r="98" spans="13:18" ht="19.5" customHeight="1">
      <c r="M98" s="35"/>
      <c r="N98" s="38"/>
      <c r="O98" s="39"/>
      <c r="P98" s="35"/>
      <c r="Q98" s="38"/>
      <c r="R98" s="39"/>
    </row>
    <row r="99" spans="13:18" ht="19.5" customHeight="1">
      <c r="M99" s="35"/>
      <c r="N99" s="38"/>
      <c r="O99" s="39"/>
      <c r="P99" s="35"/>
      <c r="Q99" s="38"/>
      <c r="R99" s="39"/>
    </row>
    <row r="100" spans="13:18" ht="19.5" customHeight="1">
      <c r="M100" s="35"/>
      <c r="N100" s="38"/>
      <c r="O100" s="39"/>
      <c r="P100" s="35"/>
      <c r="Q100" s="38"/>
      <c r="R100" s="39"/>
    </row>
    <row r="101" spans="3:18" ht="19.5" customHeight="1">
      <c r="C101" s="1"/>
      <c r="D101" s="31"/>
      <c r="F101" s="3"/>
      <c r="M101" s="35"/>
      <c r="N101" s="38"/>
      <c r="O101" s="39"/>
      <c r="P101" s="35"/>
      <c r="Q101" s="38"/>
      <c r="R101" s="39"/>
    </row>
    <row r="102" spans="13:18" ht="19.5" customHeight="1">
      <c r="M102" s="35"/>
      <c r="N102" s="38"/>
      <c r="O102" s="39"/>
      <c r="P102" s="35"/>
      <c r="Q102" s="38"/>
      <c r="R102" s="39"/>
    </row>
    <row r="103" spans="3:18" ht="19.5" customHeight="1">
      <c r="C103" s="1"/>
      <c r="D103" s="31"/>
      <c r="F103" s="3"/>
      <c r="M103" s="35"/>
      <c r="N103" s="38"/>
      <c r="O103" s="39"/>
      <c r="P103" s="35"/>
      <c r="Q103" s="38"/>
      <c r="R103" s="39"/>
    </row>
    <row r="104" spans="3:18" ht="19.5" customHeight="1">
      <c r="C104" s="1"/>
      <c r="D104" s="31"/>
      <c r="F104" s="3"/>
      <c r="M104" s="35"/>
      <c r="N104" s="38"/>
      <c r="O104" s="39"/>
      <c r="P104" s="35"/>
      <c r="Q104" s="38"/>
      <c r="R104" s="39"/>
    </row>
    <row r="105" spans="3:18" ht="19.5" customHeight="1">
      <c r="C105" s="1"/>
      <c r="D105" s="31"/>
      <c r="F105" s="3"/>
      <c r="M105" s="35"/>
      <c r="N105" s="38"/>
      <c r="O105" s="39"/>
      <c r="P105" s="35"/>
      <c r="Q105" s="38"/>
      <c r="R105" s="39"/>
    </row>
    <row r="106" spans="13:18" ht="19.5" customHeight="1">
      <c r="M106" s="35"/>
      <c r="N106" s="38"/>
      <c r="O106" s="39"/>
      <c r="P106" s="35"/>
      <c r="Q106" s="38"/>
      <c r="R106" s="39"/>
    </row>
    <row r="107" spans="13:18" ht="19.5" customHeight="1">
      <c r="M107" s="35"/>
      <c r="N107" s="38"/>
      <c r="O107" s="39"/>
      <c r="P107" s="35"/>
      <c r="Q107" s="38"/>
      <c r="R107" s="39"/>
    </row>
    <row r="108" spans="13:18" ht="19.5" customHeight="1">
      <c r="M108" s="35"/>
      <c r="N108" s="38"/>
      <c r="O108" s="39"/>
      <c r="P108" s="35"/>
      <c r="Q108" s="38"/>
      <c r="R108" s="39"/>
    </row>
    <row r="109" spans="13:18" ht="19.5" customHeight="1">
      <c r="M109" s="35"/>
      <c r="N109" s="38"/>
      <c r="O109" s="39"/>
      <c r="P109" s="35"/>
      <c r="Q109" s="38"/>
      <c r="R109" s="39"/>
    </row>
    <row r="110" spans="13:18" ht="19.5" customHeight="1">
      <c r="M110" s="35"/>
      <c r="N110" s="38"/>
      <c r="O110" s="39"/>
      <c r="P110" s="35"/>
      <c r="Q110" s="38"/>
      <c r="R110" s="39"/>
    </row>
    <row r="111" spans="13:18" ht="19.5" customHeight="1">
      <c r="M111" s="35"/>
      <c r="N111" s="38"/>
      <c r="O111" s="39"/>
      <c r="P111" s="35"/>
      <c r="Q111" s="38"/>
      <c r="R111" s="39"/>
    </row>
    <row r="112" spans="13:18" ht="19.5" customHeight="1">
      <c r="M112" s="35"/>
      <c r="N112" s="38"/>
      <c r="O112" s="39"/>
      <c r="P112" s="35"/>
      <c r="Q112" s="38"/>
      <c r="R112" s="39"/>
    </row>
    <row r="113" spans="13:18" ht="19.5" customHeight="1">
      <c r="M113" s="35"/>
      <c r="N113" s="38"/>
      <c r="O113" s="39"/>
      <c r="P113" s="35"/>
      <c r="Q113" s="38"/>
      <c r="R113" s="39"/>
    </row>
    <row r="114" spans="13:18" ht="19.5" customHeight="1">
      <c r="M114" s="35"/>
      <c r="N114" s="38"/>
      <c r="O114" s="39"/>
      <c r="P114" s="35"/>
      <c r="Q114" s="38"/>
      <c r="R114" s="39"/>
    </row>
    <row r="115" spans="13:18" ht="19.5" customHeight="1">
      <c r="M115" s="35"/>
      <c r="N115" s="38"/>
      <c r="O115" s="39"/>
      <c r="P115" s="35"/>
      <c r="Q115" s="38"/>
      <c r="R115" s="39"/>
    </row>
    <row r="116" spans="13:18" ht="19.5" customHeight="1">
      <c r="M116" s="35"/>
      <c r="N116" s="38"/>
      <c r="O116" s="39"/>
      <c r="P116" s="35"/>
      <c r="Q116" s="38"/>
      <c r="R116" s="39"/>
    </row>
    <row r="117" spans="13:18" ht="19.5" customHeight="1">
      <c r="M117" s="35"/>
      <c r="N117" s="38"/>
      <c r="O117" s="39"/>
      <c r="P117" s="35"/>
      <c r="Q117" s="38"/>
      <c r="R117" s="39"/>
    </row>
    <row r="118" spans="13:18" ht="19.5" customHeight="1">
      <c r="M118" s="35"/>
      <c r="N118" s="38"/>
      <c r="O118" s="39"/>
      <c r="P118" s="35"/>
      <c r="Q118" s="38"/>
      <c r="R118" s="39"/>
    </row>
    <row r="119" spans="13:18" ht="19.5" customHeight="1">
      <c r="M119" s="35"/>
      <c r="N119" s="38"/>
      <c r="O119" s="39"/>
      <c r="P119" s="35"/>
      <c r="Q119" s="38"/>
      <c r="R119" s="39"/>
    </row>
    <row r="120" spans="3:18" ht="19.5" customHeight="1">
      <c r="C120" s="1"/>
      <c r="M120" s="35"/>
      <c r="N120" s="38"/>
      <c r="O120" s="39"/>
      <c r="P120" s="35"/>
      <c r="Q120" s="38"/>
      <c r="R120" s="39"/>
    </row>
    <row r="121" spans="3:18" ht="19.5" customHeight="1">
      <c r="C121" s="1"/>
      <c r="M121" s="35"/>
      <c r="N121" s="38"/>
      <c r="O121" s="39"/>
      <c r="P121" s="35"/>
      <c r="Q121" s="38"/>
      <c r="R121" s="39"/>
    </row>
    <row r="122" spans="3:18" ht="19.5" customHeight="1">
      <c r="C122" s="1"/>
      <c r="M122" s="35"/>
      <c r="N122" s="38"/>
      <c r="O122" s="39"/>
      <c r="P122" s="35"/>
      <c r="Q122" s="38"/>
      <c r="R122" s="39"/>
    </row>
    <row r="123" spans="3:18" ht="19.5" customHeight="1">
      <c r="C123" s="1"/>
      <c r="M123" s="35"/>
      <c r="N123" s="38"/>
      <c r="O123" s="39"/>
      <c r="P123" s="35"/>
      <c r="Q123" s="38"/>
      <c r="R123" s="39"/>
    </row>
    <row r="124" spans="13:18" ht="19.5" customHeight="1">
      <c r="M124" s="35"/>
      <c r="N124" s="38"/>
      <c r="O124" s="39"/>
      <c r="P124" s="35"/>
      <c r="Q124" s="38"/>
      <c r="R124" s="39"/>
    </row>
    <row r="125" spans="13:18" ht="19.5" customHeight="1">
      <c r="M125" s="35"/>
      <c r="N125" s="38"/>
      <c r="O125" s="39"/>
      <c r="P125" s="35"/>
      <c r="Q125" s="38"/>
      <c r="R125" s="39"/>
    </row>
    <row r="126" spans="13:18" ht="19.5" customHeight="1">
      <c r="M126" s="35"/>
      <c r="N126" s="38"/>
      <c r="O126" s="39"/>
      <c r="P126" s="35"/>
      <c r="Q126" s="38"/>
      <c r="R126" s="39"/>
    </row>
    <row r="127" spans="3:18" ht="19.5" customHeight="1">
      <c r="C127" s="1"/>
      <c r="M127" s="35"/>
      <c r="N127" s="38"/>
      <c r="O127" s="39"/>
      <c r="P127" s="35"/>
      <c r="Q127" s="38"/>
      <c r="R127" s="39"/>
    </row>
    <row r="128" spans="3:18" ht="19.5" customHeight="1">
      <c r="C128" s="1"/>
      <c r="M128" s="35"/>
      <c r="N128" s="38"/>
      <c r="O128" s="39"/>
      <c r="P128" s="35"/>
      <c r="Q128" s="38"/>
      <c r="R128" s="39"/>
    </row>
    <row r="129" spans="3:18" ht="19.5" customHeight="1">
      <c r="C129" s="1"/>
      <c r="M129" s="35"/>
      <c r="N129" s="38"/>
      <c r="O129" s="39"/>
      <c r="P129" s="35"/>
      <c r="Q129" s="38"/>
      <c r="R129" s="39"/>
    </row>
    <row r="130" spans="3:18" ht="19.5" customHeight="1">
      <c r="C130" s="1"/>
      <c r="M130" s="35"/>
      <c r="N130" s="38"/>
      <c r="O130" s="39"/>
      <c r="P130" s="35"/>
      <c r="Q130" s="38"/>
      <c r="R130" s="39"/>
    </row>
    <row r="131" spans="13:18" ht="19.5" customHeight="1">
      <c r="M131" s="35"/>
      <c r="N131" s="38"/>
      <c r="O131" s="39"/>
      <c r="P131" s="35"/>
      <c r="Q131" s="38"/>
      <c r="R131" s="39"/>
    </row>
    <row r="132" spans="13:18" ht="19.5" customHeight="1">
      <c r="M132" s="35"/>
      <c r="N132" s="38"/>
      <c r="O132" s="39"/>
      <c r="P132" s="35"/>
      <c r="Q132" s="38"/>
      <c r="R132" s="39"/>
    </row>
    <row r="133" spans="13:18" ht="19.5" customHeight="1">
      <c r="M133" s="35"/>
      <c r="N133" s="38"/>
      <c r="O133" s="39"/>
      <c r="P133" s="35"/>
      <c r="Q133" s="38"/>
      <c r="R133" s="39"/>
    </row>
    <row r="134" spans="3:18" ht="19.5" customHeight="1">
      <c r="C134" s="1"/>
      <c r="M134" s="35"/>
      <c r="N134" s="38"/>
      <c r="O134" s="39"/>
      <c r="P134" s="35"/>
      <c r="Q134" s="38"/>
      <c r="R134" s="39"/>
    </row>
    <row r="135" spans="3:18" ht="19.5" customHeight="1">
      <c r="C135" s="1"/>
      <c r="M135" s="35"/>
      <c r="N135" s="38"/>
      <c r="O135" s="39"/>
      <c r="P135" s="35"/>
      <c r="Q135" s="38"/>
      <c r="R135" s="39"/>
    </row>
    <row r="136" spans="3:18" ht="19.5" customHeight="1">
      <c r="C136" s="1"/>
      <c r="M136" s="35"/>
      <c r="N136" s="38"/>
      <c r="O136" s="39"/>
      <c r="P136" s="35"/>
      <c r="Q136" s="38"/>
      <c r="R136" s="39"/>
    </row>
    <row r="137" spans="3:18" ht="19.5" customHeight="1">
      <c r="C137" s="1"/>
      <c r="M137" s="35"/>
      <c r="N137" s="38"/>
      <c r="O137" s="39"/>
      <c r="P137" s="35"/>
      <c r="Q137" s="38"/>
      <c r="R137" s="39"/>
    </row>
    <row r="138" spans="13:18" ht="19.5" customHeight="1">
      <c r="M138" s="35"/>
      <c r="N138" s="38"/>
      <c r="O138" s="39"/>
      <c r="P138" s="35"/>
      <c r="Q138" s="38"/>
      <c r="R138" s="39"/>
    </row>
    <row r="139" spans="13:18" ht="19.5" customHeight="1">
      <c r="M139" s="35"/>
      <c r="N139" s="38"/>
      <c r="O139" s="39"/>
      <c r="P139" s="35"/>
      <c r="Q139" s="38"/>
      <c r="R139" s="39"/>
    </row>
    <row r="140" spans="13:18" ht="19.5" customHeight="1">
      <c r="M140" s="35"/>
      <c r="N140" s="38"/>
      <c r="O140" s="39"/>
      <c r="P140" s="35"/>
      <c r="Q140" s="38"/>
      <c r="R140" s="39"/>
    </row>
    <row r="141" spans="13:18" ht="19.5" customHeight="1">
      <c r="M141" s="35"/>
      <c r="N141" s="38"/>
      <c r="O141" s="39"/>
      <c r="P141" s="35"/>
      <c r="Q141" s="38"/>
      <c r="R141" s="39"/>
    </row>
    <row r="142" spans="13:18" ht="19.5" customHeight="1">
      <c r="M142" s="35"/>
      <c r="N142" s="38"/>
      <c r="O142" s="39"/>
      <c r="P142" s="35"/>
      <c r="Q142" s="38"/>
      <c r="R142" s="39"/>
    </row>
    <row r="143" spans="13:18" ht="19.5" customHeight="1">
      <c r="M143" s="35"/>
      <c r="N143" s="38"/>
      <c r="O143" s="39"/>
      <c r="P143" s="35"/>
      <c r="Q143" s="38"/>
      <c r="R143" s="39"/>
    </row>
    <row r="144" spans="13:18" ht="19.5" customHeight="1">
      <c r="M144" s="35"/>
      <c r="N144" s="38"/>
      <c r="O144" s="39"/>
      <c r="P144" s="35"/>
      <c r="Q144" s="38"/>
      <c r="R144" s="39"/>
    </row>
    <row r="145" spans="13:18" ht="19.5" customHeight="1">
      <c r="M145" s="35"/>
      <c r="N145" s="38"/>
      <c r="O145" s="39"/>
      <c r="P145" s="35"/>
      <c r="Q145" s="38"/>
      <c r="R145" s="39"/>
    </row>
    <row r="146" spans="13:18" ht="19.5" customHeight="1">
      <c r="M146" s="35"/>
      <c r="N146" s="38"/>
      <c r="O146" s="39"/>
      <c r="P146" s="35"/>
      <c r="Q146" s="38"/>
      <c r="R146" s="39"/>
    </row>
    <row r="147" spans="13:18" ht="19.5" customHeight="1">
      <c r="M147" s="35"/>
      <c r="N147" s="38"/>
      <c r="O147" s="39"/>
      <c r="P147" s="35"/>
      <c r="Q147" s="38"/>
      <c r="R147" s="39"/>
    </row>
    <row r="148" spans="13:18" ht="19.5" customHeight="1">
      <c r="M148" s="35"/>
      <c r="N148" s="38"/>
      <c r="O148" s="39"/>
      <c r="P148" s="35"/>
      <c r="Q148" s="38"/>
      <c r="R148" s="39"/>
    </row>
    <row r="149" spans="13:18" ht="19.5" customHeight="1">
      <c r="M149" s="35"/>
      <c r="N149" s="38"/>
      <c r="O149" s="39"/>
      <c r="P149" s="35"/>
      <c r="Q149" s="38"/>
      <c r="R149" s="39"/>
    </row>
    <row r="150" spans="13:18" ht="19.5" customHeight="1">
      <c r="M150" s="35"/>
      <c r="N150" s="38"/>
      <c r="O150" s="39"/>
      <c r="P150" s="35"/>
      <c r="Q150" s="38"/>
      <c r="R150" s="39"/>
    </row>
    <row r="151" spans="13:18" ht="19.5" customHeight="1">
      <c r="M151" s="35"/>
      <c r="N151" s="38"/>
      <c r="O151" s="39"/>
      <c r="P151" s="35"/>
      <c r="Q151" s="38"/>
      <c r="R151" s="39"/>
    </row>
    <row r="152" spans="13:18" ht="19.5" customHeight="1">
      <c r="M152" s="35"/>
      <c r="N152" s="38"/>
      <c r="O152" s="39"/>
      <c r="P152" s="35"/>
      <c r="Q152" s="38"/>
      <c r="R152" s="39"/>
    </row>
    <row r="153" spans="13:18" ht="19.5" customHeight="1">
      <c r="M153" s="35"/>
      <c r="N153" s="38"/>
      <c r="O153" s="39"/>
      <c r="P153" s="35"/>
      <c r="Q153" s="38"/>
      <c r="R153" s="39"/>
    </row>
    <row r="154" spans="13:18" ht="19.5" customHeight="1">
      <c r="M154" s="35"/>
      <c r="N154" s="38"/>
      <c r="O154" s="39"/>
      <c r="P154" s="35"/>
      <c r="Q154" s="38"/>
      <c r="R154" s="39"/>
    </row>
    <row r="155" spans="13:18" ht="19.5" customHeight="1">
      <c r="M155" s="35"/>
      <c r="N155" s="38"/>
      <c r="O155" s="39"/>
      <c r="P155" s="35"/>
      <c r="Q155" s="38"/>
      <c r="R155" s="39"/>
    </row>
  </sheetData>
  <sheetProtection/>
  <mergeCells count="16">
    <mergeCell ref="C81:F81"/>
    <mergeCell ref="C82:F82"/>
    <mergeCell ref="C86:F86"/>
    <mergeCell ref="C87:F87"/>
    <mergeCell ref="C2:F2"/>
    <mergeCell ref="C35:F35"/>
    <mergeCell ref="C69:F69"/>
    <mergeCell ref="C70:F70"/>
    <mergeCell ref="C75:F75"/>
    <mergeCell ref="C76:F76"/>
    <mergeCell ref="S1:V1"/>
    <mergeCell ref="D1:E1"/>
    <mergeCell ref="I1:J1"/>
    <mergeCell ref="K1:L1"/>
    <mergeCell ref="M1:O1"/>
    <mergeCell ref="P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B23"/>
  <sheetViews>
    <sheetView zoomScalePageLayoutView="0" workbookViewId="0" topLeftCell="A1">
      <selection activeCell="O1" sqref="O1"/>
    </sheetView>
  </sheetViews>
  <sheetFormatPr defaultColWidth="9.140625" defaultRowHeight="15" customHeight="1"/>
  <cols>
    <col min="1" max="1" width="5.7109375" style="10" customWidth="1"/>
    <col min="2" max="2" width="20.7109375" style="70" customWidth="1"/>
    <col min="3" max="16" width="5.7109375" style="10" customWidth="1"/>
    <col min="17" max="28" width="5.7109375" style="96" customWidth="1"/>
    <col min="29" max="16384" width="9.140625" style="96" customWidth="1"/>
  </cols>
  <sheetData>
    <row r="1" spans="1:28" ht="15" customHeight="1">
      <c r="A1" s="111" t="s">
        <v>13</v>
      </c>
      <c r="B1" s="176" t="s">
        <v>79</v>
      </c>
      <c r="C1" s="9"/>
      <c r="D1" s="9"/>
      <c r="E1" s="2"/>
      <c r="F1" s="9"/>
      <c r="G1" s="9"/>
      <c r="H1" s="9"/>
      <c r="I1" s="9"/>
      <c r="J1" s="9"/>
      <c r="K1" s="9"/>
      <c r="L1" s="9"/>
      <c r="M1" s="9"/>
      <c r="N1" s="9"/>
      <c r="Q1" s="9"/>
      <c r="R1" s="9"/>
      <c r="S1" s="2"/>
      <c r="T1" s="9"/>
      <c r="U1" s="9"/>
      <c r="V1" s="9"/>
      <c r="W1" s="9"/>
      <c r="X1" s="9"/>
      <c r="Y1" s="9"/>
      <c r="Z1" s="9"/>
      <c r="AA1" s="9"/>
      <c r="AB1" s="9"/>
    </row>
    <row r="2" spans="1:28" ht="15" customHeight="1">
      <c r="A2" s="112" t="s">
        <v>14</v>
      </c>
      <c r="B2" s="176"/>
      <c r="C2" s="128" t="s">
        <v>7</v>
      </c>
      <c r="D2" s="128" t="s">
        <v>8</v>
      </c>
      <c r="E2" s="128" t="s">
        <v>7</v>
      </c>
      <c r="F2" s="128" t="s">
        <v>8</v>
      </c>
      <c r="G2" s="128" t="s">
        <v>7</v>
      </c>
      <c r="H2" s="128" t="s">
        <v>8</v>
      </c>
      <c r="I2" s="128" t="s">
        <v>7</v>
      </c>
      <c r="J2" s="128" t="s">
        <v>8</v>
      </c>
      <c r="K2" s="128" t="s">
        <v>7</v>
      </c>
      <c r="L2" s="128" t="s">
        <v>8</v>
      </c>
      <c r="M2" s="150" t="s">
        <v>396</v>
      </c>
      <c r="N2" s="150" t="s">
        <v>396</v>
      </c>
      <c r="O2" s="116"/>
      <c r="P2" s="116"/>
      <c r="Q2" s="128" t="s">
        <v>7</v>
      </c>
      <c r="R2" s="128" t="s">
        <v>8</v>
      </c>
      <c r="S2" s="128" t="s">
        <v>7</v>
      </c>
      <c r="T2" s="128" t="s">
        <v>8</v>
      </c>
      <c r="U2" s="128" t="s">
        <v>7</v>
      </c>
      <c r="V2" s="128" t="s">
        <v>8</v>
      </c>
      <c r="W2" s="128" t="s">
        <v>7</v>
      </c>
      <c r="X2" s="128" t="s">
        <v>8</v>
      </c>
      <c r="Y2" s="128" t="s">
        <v>7</v>
      </c>
      <c r="Z2" s="128" t="s">
        <v>8</v>
      </c>
      <c r="AA2" s="150" t="s">
        <v>396</v>
      </c>
      <c r="AB2" s="150" t="s">
        <v>396</v>
      </c>
    </row>
    <row r="3" spans="1:28" ht="15" customHeight="1">
      <c r="A3" s="113" t="s">
        <v>15</v>
      </c>
      <c r="B3" s="176"/>
      <c r="C3" s="111" t="s">
        <v>13</v>
      </c>
      <c r="D3" s="111" t="s">
        <v>13</v>
      </c>
      <c r="E3" s="111" t="s">
        <v>13</v>
      </c>
      <c r="F3" s="111" t="s">
        <v>13</v>
      </c>
      <c r="G3" s="111" t="s">
        <v>13</v>
      </c>
      <c r="H3" s="111" t="s">
        <v>13</v>
      </c>
      <c r="I3" s="111" t="s">
        <v>13</v>
      </c>
      <c r="J3" s="112" t="s">
        <v>14</v>
      </c>
      <c r="K3" s="111" t="s">
        <v>13</v>
      </c>
      <c r="L3" s="111" t="s">
        <v>13</v>
      </c>
      <c r="M3" s="111" t="s">
        <v>13</v>
      </c>
      <c r="N3" s="111" t="s">
        <v>13</v>
      </c>
      <c r="O3" s="110" t="s">
        <v>51</v>
      </c>
      <c r="P3" s="97" t="s">
        <v>8</v>
      </c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28" ht="19.5" customHeight="1">
      <c r="A4" s="109" t="s">
        <v>52</v>
      </c>
      <c r="B4" s="98" t="s">
        <v>68</v>
      </c>
      <c r="C4" s="109">
        <v>1</v>
      </c>
      <c r="D4" s="109">
        <v>2</v>
      </c>
      <c r="E4" s="109">
        <v>3</v>
      </c>
      <c r="F4" s="109">
        <v>4</v>
      </c>
      <c r="G4" s="109">
        <v>5</v>
      </c>
      <c r="H4" s="109">
        <v>6</v>
      </c>
      <c r="I4" s="109">
        <v>7</v>
      </c>
      <c r="J4" s="109">
        <v>8</v>
      </c>
      <c r="K4" s="109">
        <v>9</v>
      </c>
      <c r="L4" s="109">
        <v>10</v>
      </c>
      <c r="M4" s="109" t="s">
        <v>53</v>
      </c>
      <c r="N4" s="109" t="s">
        <v>16</v>
      </c>
      <c r="O4" s="109" t="s">
        <v>54</v>
      </c>
      <c r="P4" s="109" t="s">
        <v>54</v>
      </c>
      <c r="Q4" s="115">
        <v>1</v>
      </c>
      <c r="R4" s="115">
        <v>2</v>
      </c>
      <c r="S4" s="115">
        <v>3</v>
      </c>
      <c r="T4" s="115">
        <v>4</v>
      </c>
      <c r="U4" s="115">
        <v>5</v>
      </c>
      <c r="V4" s="115">
        <v>6</v>
      </c>
      <c r="W4" s="115">
        <v>7</v>
      </c>
      <c r="X4" s="115">
        <v>8</v>
      </c>
      <c r="Y4" s="115">
        <v>9</v>
      </c>
      <c r="Z4" s="115">
        <v>10</v>
      </c>
      <c r="AA4" s="115" t="s">
        <v>53</v>
      </c>
      <c r="AB4" s="115" t="s">
        <v>16</v>
      </c>
    </row>
    <row r="5" spans="1:28" ht="19.5" customHeight="1">
      <c r="A5" s="99"/>
      <c r="B5" s="51" t="s">
        <v>106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20">
        <f aca="true" t="shared" si="0" ref="O5:O23">SUM(C5:N5)</f>
        <v>0</v>
      </c>
      <c r="P5" s="120">
        <f aca="true" t="shared" si="1" ref="P5:P22">SUM(Q5:AB5)</f>
        <v>0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18"/>
    </row>
    <row r="6" spans="1:28" ht="19.5" customHeight="1">
      <c r="A6" s="99"/>
      <c r="B6" s="51" t="s">
        <v>89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20">
        <f t="shared" si="0"/>
        <v>0</v>
      </c>
      <c r="P6" s="120">
        <f t="shared" si="1"/>
        <v>0</v>
      </c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18"/>
    </row>
    <row r="7" spans="1:28" ht="19.5" customHeight="1">
      <c r="A7" s="99"/>
      <c r="B7" s="51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20">
        <f t="shared" si="0"/>
        <v>0</v>
      </c>
      <c r="P7" s="120">
        <f t="shared" si="1"/>
        <v>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18"/>
    </row>
    <row r="8" spans="1:28" ht="19.5" customHeight="1">
      <c r="A8" s="99"/>
      <c r="B8" s="51" t="s">
        <v>91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20">
        <f t="shared" si="0"/>
        <v>0</v>
      </c>
      <c r="P8" s="120">
        <f t="shared" si="1"/>
        <v>1</v>
      </c>
      <c r="Q8" s="99"/>
      <c r="R8" s="99"/>
      <c r="S8" s="99"/>
      <c r="T8" s="99"/>
      <c r="U8" s="99"/>
      <c r="V8" s="99">
        <v>1</v>
      </c>
      <c r="W8" s="99"/>
      <c r="X8" s="99"/>
      <c r="Y8" s="99"/>
      <c r="Z8" s="99"/>
      <c r="AA8" s="99"/>
      <c r="AB8" s="118"/>
    </row>
    <row r="9" spans="1:28" ht="19.5" customHeight="1">
      <c r="A9" s="99"/>
      <c r="B9" s="51" t="s">
        <v>92</v>
      </c>
      <c r="C9" s="151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20">
        <f t="shared" si="0"/>
        <v>0</v>
      </c>
      <c r="P9" s="120">
        <f t="shared" si="1"/>
        <v>0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118"/>
    </row>
    <row r="10" spans="1:28" ht="19.5" customHeight="1">
      <c r="A10" s="99"/>
      <c r="B10" s="51" t="s">
        <v>93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20">
        <f t="shared" si="0"/>
        <v>0</v>
      </c>
      <c r="P10" s="120">
        <f t="shared" si="1"/>
        <v>0</v>
      </c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18"/>
    </row>
    <row r="11" spans="1:28" ht="19.5" customHeight="1">
      <c r="A11" s="99"/>
      <c r="B11" s="51" t="s">
        <v>94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20">
        <f t="shared" si="0"/>
        <v>0</v>
      </c>
      <c r="P11" s="120">
        <f t="shared" si="1"/>
        <v>1</v>
      </c>
      <c r="Q11" s="99"/>
      <c r="R11" s="99"/>
      <c r="S11" s="99"/>
      <c r="T11" s="99">
        <v>1</v>
      </c>
      <c r="U11" s="99"/>
      <c r="V11" s="99"/>
      <c r="W11" s="99"/>
      <c r="X11" s="99"/>
      <c r="Y11" s="99"/>
      <c r="Z11" s="99"/>
      <c r="AA11" s="99"/>
      <c r="AB11" s="118"/>
    </row>
    <row r="12" spans="1:28" ht="19.5" customHeight="1">
      <c r="A12" s="99"/>
      <c r="B12" s="51" t="s">
        <v>95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20">
        <f t="shared" si="0"/>
        <v>0</v>
      </c>
      <c r="P12" s="120">
        <f t="shared" si="1"/>
        <v>0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18"/>
    </row>
    <row r="13" spans="1:28" ht="19.5" customHeight="1">
      <c r="A13" s="99"/>
      <c r="B13" s="51" t="s">
        <v>96</v>
      </c>
      <c r="C13" s="99">
        <v>1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20">
        <f t="shared" si="0"/>
        <v>1</v>
      </c>
      <c r="P13" s="120">
        <f t="shared" si="1"/>
        <v>2</v>
      </c>
      <c r="Q13" s="99"/>
      <c r="R13" s="99"/>
      <c r="S13" s="99"/>
      <c r="T13" s="99"/>
      <c r="U13" s="99">
        <v>1</v>
      </c>
      <c r="V13" s="99"/>
      <c r="W13" s="99"/>
      <c r="X13" s="99"/>
      <c r="Y13" s="99">
        <v>1</v>
      </c>
      <c r="Z13" s="99"/>
      <c r="AA13" s="99"/>
      <c r="AB13" s="118"/>
    </row>
    <row r="14" spans="1:28" ht="19.5" customHeight="1">
      <c r="A14" s="99"/>
      <c r="B14" s="51" t="s">
        <v>97</v>
      </c>
      <c r="C14" s="99"/>
      <c r="D14" s="99">
        <v>1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20">
        <f t="shared" si="0"/>
        <v>1</v>
      </c>
      <c r="P14" s="120">
        <f t="shared" si="1"/>
        <v>1</v>
      </c>
      <c r="Q14" s="99"/>
      <c r="R14" s="99"/>
      <c r="S14" s="99"/>
      <c r="T14" s="99"/>
      <c r="U14" s="99">
        <v>1</v>
      </c>
      <c r="V14" s="99"/>
      <c r="W14" s="99"/>
      <c r="X14" s="99"/>
      <c r="Y14" s="99"/>
      <c r="Z14" s="99"/>
      <c r="AA14" s="99"/>
      <c r="AB14" s="118"/>
    </row>
    <row r="15" spans="1:28" ht="19.5" customHeight="1">
      <c r="A15" s="99"/>
      <c r="B15" s="51" t="s">
        <v>98</v>
      </c>
      <c r="C15" s="99"/>
      <c r="D15" s="99">
        <v>1</v>
      </c>
      <c r="E15" s="99">
        <v>3</v>
      </c>
      <c r="F15" s="99">
        <v>1</v>
      </c>
      <c r="G15" s="99">
        <v>1</v>
      </c>
      <c r="H15" s="99"/>
      <c r="I15" s="99"/>
      <c r="J15" s="99"/>
      <c r="K15" s="99">
        <v>1</v>
      </c>
      <c r="L15" s="99">
        <v>2</v>
      </c>
      <c r="M15" s="99"/>
      <c r="N15" s="99"/>
      <c r="O15" s="120">
        <f t="shared" si="0"/>
        <v>9</v>
      </c>
      <c r="P15" s="120">
        <f t="shared" si="1"/>
        <v>3</v>
      </c>
      <c r="Q15" s="99">
        <v>1</v>
      </c>
      <c r="R15" s="99"/>
      <c r="S15" s="99"/>
      <c r="T15" s="99"/>
      <c r="U15" s="99">
        <v>1</v>
      </c>
      <c r="V15" s="99"/>
      <c r="W15" s="99"/>
      <c r="X15" s="99">
        <v>1</v>
      </c>
      <c r="Y15" s="99"/>
      <c r="Z15" s="99"/>
      <c r="AA15" s="99"/>
      <c r="AB15" s="118"/>
    </row>
    <row r="16" spans="1:28" ht="19.5" customHeight="1">
      <c r="A16" s="99"/>
      <c r="B16" s="51" t="s">
        <v>99</v>
      </c>
      <c r="C16" s="99"/>
      <c r="D16" s="99"/>
      <c r="E16" s="99">
        <v>1</v>
      </c>
      <c r="F16" s="99"/>
      <c r="G16" s="99"/>
      <c r="H16" s="99"/>
      <c r="I16" s="99"/>
      <c r="J16" s="99"/>
      <c r="K16" s="99"/>
      <c r="L16" s="99"/>
      <c r="M16" s="99"/>
      <c r="N16" s="99"/>
      <c r="O16" s="120">
        <f t="shared" si="0"/>
        <v>1</v>
      </c>
      <c r="P16" s="120">
        <f t="shared" si="1"/>
        <v>2</v>
      </c>
      <c r="Q16" s="99"/>
      <c r="R16" s="99"/>
      <c r="S16" s="99"/>
      <c r="T16" s="99"/>
      <c r="U16" s="99"/>
      <c r="V16" s="99"/>
      <c r="W16" s="99">
        <v>1</v>
      </c>
      <c r="X16" s="99"/>
      <c r="Y16" s="99"/>
      <c r="Z16" s="99"/>
      <c r="AA16" s="99">
        <v>1</v>
      </c>
      <c r="AB16" s="118"/>
    </row>
    <row r="17" spans="1:28" ht="19.5" customHeight="1">
      <c r="A17" s="99"/>
      <c r="B17" s="51" t="s">
        <v>100</v>
      </c>
      <c r="C17" s="99"/>
      <c r="D17" s="99">
        <v>1</v>
      </c>
      <c r="E17" s="99"/>
      <c r="F17" s="99"/>
      <c r="G17" s="99"/>
      <c r="H17" s="99"/>
      <c r="I17" s="99"/>
      <c r="J17" s="99"/>
      <c r="K17" s="99">
        <v>1</v>
      </c>
      <c r="L17" s="99"/>
      <c r="M17" s="99"/>
      <c r="N17" s="99"/>
      <c r="O17" s="120">
        <f t="shared" si="0"/>
        <v>2</v>
      </c>
      <c r="P17" s="120">
        <f t="shared" si="1"/>
        <v>3</v>
      </c>
      <c r="Q17" s="99"/>
      <c r="R17" s="99"/>
      <c r="S17" s="99"/>
      <c r="T17" s="99"/>
      <c r="U17" s="99"/>
      <c r="V17" s="99">
        <v>2</v>
      </c>
      <c r="W17" s="99"/>
      <c r="X17" s="99"/>
      <c r="Y17" s="99"/>
      <c r="Z17" s="99"/>
      <c r="AA17" s="99"/>
      <c r="AB17" s="118">
        <v>1</v>
      </c>
    </row>
    <row r="18" spans="1:28" ht="19.5" customHeight="1">
      <c r="A18" s="99"/>
      <c r="B18" s="51" t="s">
        <v>101</v>
      </c>
      <c r="C18" s="99">
        <v>1</v>
      </c>
      <c r="D18" s="99"/>
      <c r="E18" s="99"/>
      <c r="F18" s="99">
        <v>1</v>
      </c>
      <c r="G18" s="99"/>
      <c r="H18" s="99"/>
      <c r="I18" s="99">
        <v>1</v>
      </c>
      <c r="J18" s="99"/>
      <c r="K18" s="99">
        <v>1</v>
      </c>
      <c r="L18" s="99">
        <v>2</v>
      </c>
      <c r="M18" s="99"/>
      <c r="N18" s="99"/>
      <c r="O18" s="120">
        <f t="shared" si="0"/>
        <v>6</v>
      </c>
      <c r="P18" s="120">
        <f t="shared" si="1"/>
        <v>6</v>
      </c>
      <c r="Q18" s="99"/>
      <c r="R18" s="99"/>
      <c r="S18" s="99"/>
      <c r="T18" s="99">
        <v>2</v>
      </c>
      <c r="U18" s="99"/>
      <c r="V18" s="99"/>
      <c r="W18" s="99">
        <v>1</v>
      </c>
      <c r="X18" s="99"/>
      <c r="Y18" s="99">
        <v>1</v>
      </c>
      <c r="Z18" s="99">
        <v>1</v>
      </c>
      <c r="AA18" s="99"/>
      <c r="AB18" s="118">
        <v>1</v>
      </c>
    </row>
    <row r="19" spans="1:28" ht="19.5" customHeight="1">
      <c r="A19" s="99"/>
      <c r="B19" s="51" t="s">
        <v>102</v>
      </c>
      <c r="C19" s="99">
        <v>1</v>
      </c>
      <c r="D19" s="99"/>
      <c r="E19" s="99"/>
      <c r="F19" s="99">
        <v>2</v>
      </c>
      <c r="G19" s="99"/>
      <c r="H19" s="99"/>
      <c r="I19" s="99"/>
      <c r="J19" s="99"/>
      <c r="K19" s="99"/>
      <c r="L19" s="99">
        <v>3</v>
      </c>
      <c r="M19" s="99"/>
      <c r="N19" s="99">
        <v>1</v>
      </c>
      <c r="O19" s="120">
        <f t="shared" si="0"/>
        <v>7</v>
      </c>
      <c r="P19" s="120">
        <f t="shared" si="1"/>
        <v>5</v>
      </c>
      <c r="Q19" s="99">
        <v>1</v>
      </c>
      <c r="R19" s="99"/>
      <c r="S19" s="99"/>
      <c r="T19" s="99"/>
      <c r="U19" s="99"/>
      <c r="V19" s="99">
        <v>1</v>
      </c>
      <c r="W19" s="99">
        <v>1</v>
      </c>
      <c r="X19" s="99"/>
      <c r="Y19" s="99"/>
      <c r="Z19" s="99"/>
      <c r="AA19" s="99">
        <v>1</v>
      </c>
      <c r="AB19" s="118">
        <v>1</v>
      </c>
    </row>
    <row r="20" spans="1:28" ht="19.5" customHeight="1">
      <c r="A20" s="99"/>
      <c r="B20" s="51" t="s">
        <v>103</v>
      </c>
      <c r="C20" s="99">
        <v>1</v>
      </c>
      <c r="D20" s="99"/>
      <c r="E20" s="99"/>
      <c r="F20" s="99">
        <v>2</v>
      </c>
      <c r="G20" s="99"/>
      <c r="H20" s="99">
        <v>5</v>
      </c>
      <c r="I20" s="99"/>
      <c r="J20" s="99">
        <v>1</v>
      </c>
      <c r="K20" s="99">
        <v>1</v>
      </c>
      <c r="L20" s="99"/>
      <c r="M20" s="99">
        <v>3</v>
      </c>
      <c r="N20" s="99">
        <v>2</v>
      </c>
      <c r="O20" s="120">
        <f t="shared" si="0"/>
        <v>15</v>
      </c>
      <c r="P20" s="120">
        <f t="shared" si="1"/>
        <v>8</v>
      </c>
      <c r="Q20" s="99">
        <v>2</v>
      </c>
      <c r="R20" s="99">
        <v>1</v>
      </c>
      <c r="S20" s="99">
        <v>1</v>
      </c>
      <c r="T20" s="99">
        <v>2</v>
      </c>
      <c r="U20" s="99"/>
      <c r="V20" s="99"/>
      <c r="W20" s="99"/>
      <c r="X20" s="99"/>
      <c r="Y20" s="99"/>
      <c r="Z20" s="99">
        <v>1</v>
      </c>
      <c r="AA20" s="99">
        <v>1</v>
      </c>
      <c r="AB20" s="118"/>
    </row>
    <row r="21" spans="1:28" ht="19.5" customHeight="1">
      <c r="A21" s="99"/>
      <c r="B21" s="51" t="s">
        <v>104</v>
      </c>
      <c r="C21" s="99"/>
      <c r="D21" s="99">
        <v>1</v>
      </c>
      <c r="E21" s="99"/>
      <c r="F21" s="99">
        <v>1</v>
      </c>
      <c r="G21" s="99">
        <v>4</v>
      </c>
      <c r="H21" s="99">
        <v>1</v>
      </c>
      <c r="I21" s="99">
        <v>2</v>
      </c>
      <c r="J21" s="99"/>
      <c r="K21" s="99">
        <v>1</v>
      </c>
      <c r="L21" s="99"/>
      <c r="M21" s="99">
        <v>1</v>
      </c>
      <c r="N21" s="99">
        <v>2</v>
      </c>
      <c r="O21" s="120">
        <f t="shared" si="0"/>
        <v>13</v>
      </c>
      <c r="P21" s="120">
        <f t="shared" si="1"/>
        <v>2</v>
      </c>
      <c r="Q21" s="99">
        <v>1</v>
      </c>
      <c r="R21" s="99"/>
      <c r="S21" s="99">
        <v>1</v>
      </c>
      <c r="T21" s="99"/>
      <c r="U21" s="99"/>
      <c r="V21" s="99"/>
      <c r="W21" s="99"/>
      <c r="X21" s="99"/>
      <c r="Y21" s="99"/>
      <c r="Z21" s="99"/>
      <c r="AA21" s="99"/>
      <c r="AB21" s="118"/>
    </row>
    <row r="22" spans="1:28" ht="19.5" customHeight="1">
      <c r="A22" s="99"/>
      <c r="B22" s="51" t="s">
        <v>105</v>
      </c>
      <c r="C22" s="99">
        <v>1</v>
      </c>
      <c r="D22" s="99"/>
      <c r="E22" s="99"/>
      <c r="F22" s="99"/>
      <c r="G22" s="99"/>
      <c r="H22" s="99"/>
      <c r="I22" s="99">
        <v>1</v>
      </c>
      <c r="J22" s="99"/>
      <c r="K22" s="99"/>
      <c r="L22" s="99">
        <v>1</v>
      </c>
      <c r="M22" s="99"/>
      <c r="N22" s="99"/>
      <c r="O22" s="120">
        <f t="shared" si="0"/>
        <v>3</v>
      </c>
      <c r="P22" s="120">
        <f t="shared" si="1"/>
        <v>3</v>
      </c>
      <c r="Q22" s="99"/>
      <c r="R22" s="99"/>
      <c r="S22" s="99">
        <v>1</v>
      </c>
      <c r="T22" s="99"/>
      <c r="U22" s="99">
        <v>1</v>
      </c>
      <c r="V22" s="99">
        <v>1</v>
      </c>
      <c r="W22" s="99"/>
      <c r="X22" s="99"/>
      <c r="Y22" s="99"/>
      <c r="Z22" s="99"/>
      <c r="AA22" s="99"/>
      <c r="AB22" s="118"/>
    </row>
    <row r="23" spans="1:28" ht="19.5" customHeight="1" thickBot="1">
      <c r="A23" s="100" t="s">
        <v>55</v>
      </c>
      <c r="B23" s="101" t="s">
        <v>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21">
        <f t="shared" si="0"/>
        <v>0</v>
      </c>
      <c r="P23" s="121" t="s">
        <v>55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19"/>
    </row>
  </sheetData>
  <sheetProtection/>
  <mergeCells count="1">
    <mergeCell ref="B1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AB23"/>
  <sheetViews>
    <sheetView zoomScalePageLayoutView="0" workbookViewId="0" topLeftCell="A1">
      <selection activeCell="K9" sqref="K9"/>
    </sheetView>
  </sheetViews>
  <sheetFormatPr defaultColWidth="9.140625" defaultRowHeight="15" customHeight="1"/>
  <cols>
    <col min="1" max="1" width="5.7109375" style="10" customWidth="1"/>
    <col min="2" max="2" width="20.7109375" style="70" customWidth="1"/>
    <col min="3" max="16" width="5.7109375" style="10" customWidth="1"/>
    <col min="17" max="28" width="5.7109375" style="96" customWidth="1"/>
    <col min="29" max="16384" width="9.140625" style="96" customWidth="1"/>
  </cols>
  <sheetData>
    <row r="1" spans="1:27" ht="15" customHeight="1">
      <c r="A1" s="111" t="s">
        <v>13</v>
      </c>
      <c r="B1" s="176" t="s">
        <v>80</v>
      </c>
      <c r="C1" s="9"/>
      <c r="D1" s="9"/>
      <c r="E1" s="9"/>
      <c r="F1" s="9"/>
      <c r="G1" s="9"/>
      <c r="H1" s="9"/>
      <c r="I1" s="129"/>
      <c r="J1" s="9"/>
      <c r="K1" s="2"/>
      <c r="L1" s="9"/>
      <c r="M1" s="9"/>
      <c r="Q1" s="9"/>
      <c r="R1" s="9"/>
      <c r="S1" s="9"/>
      <c r="T1" s="9"/>
      <c r="U1" s="9"/>
      <c r="V1" s="9"/>
      <c r="W1" s="129"/>
      <c r="X1" s="9"/>
      <c r="Y1" s="2"/>
      <c r="Z1" s="9"/>
      <c r="AA1" s="2"/>
    </row>
    <row r="2" spans="1:28" ht="15" customHeight="1">
      <c r="A2" s="112" t="s">
        <v>14</v>
      </c>
      <c r="B2" s="176"/>
      <c r="C2" s="128" t="s">
        <v>8</v>
      </c>
      <c r="D2" s="128" t="s">
        <v>8</v>
      </c>
      <c r="E2" s="128" t="s">
        <v>7</v>
      </c>
      <c r="F2" s="128" t="s">
        <v>7</v>
      </c>
      <c r="G2" s="128" t="s">
        <v>8</v>
      </c>
      <c r="H2" s="128" t="s">
        <v>7</v>
      </c>
      <c r="I2" s="128" t="s">
        <v>8</v>
      </c>
      <c r="J2" s="128" t="s">
        <v>7</v>
      </c>
      <c r="K2" s="128" t="s">
        <v>8</v>
      </c>
      <c r="L2" s="128" t="s">
        <v>7</v>
      </c>
      <c r="M2" s="150" t="s">
        <v>396</v>
      </c>
      <c r="N2" s="116"/>
      <c r="O2" s="116"/>
      <c r="P2" s="116"/>
      <c r="Q2" s="128" t="s">
        <v>8</v>
      </c>
      <c r="R2" s="128" t="s">
        <v>8</v>
      </c>
      <c r="S2" s="128" t="s">
        <v>7</v>
      </c>
      <c r="T2" s="128" t="s">
        <v>7</v>
      </c>
      <c r="U2" s="128" t="s">
        <v>8</v>
      </c>
      <c r="V2" s="128" t="s">
        <v>7</v>
      </c>
      <c r="W2" s="128" t="s">
        <v>8</v>
      </c>
      <c r="X2" s="128" t="s">
        <v>7</v>
      </c>
      <c r="Y2" s="128" t="s">
        <v>8</v>
      </c>
      <c r="Z2" s="128" t="s">
        <v>7</v>
      </c>
      <c r="AA2" s="116"/>
      <c r="AB2" s="116"/>
    </row>
    <row r="3" spans="1:28" ht="15" customHeight="1">
      <c r="A3" s="113" t="s">
        <v>15</v>
      </c>
      <c r="B3" s="176"/>
      <c r="C3" s="113" t="s">
        <v>15</v>
      </c>
      <c r="D3" s="111" t="s">
        <v>13</v>
      </c>
      <c r="E3" s="113" t="s">
        <v>15</v>
      </c>
      <c r="F3" s="111" t="s">
        <v>13</v>
      </c>
      <c r="G3" s="113" t="s">
        <v>15</v>
      </c>
      <c r="H3" s="113" t="s">
        <v>15</v>
      </c>
      <c r="I3" s="113" t="s">
        <v>15</v>
      </c>
      <c r="J3" s="111" t="s">
        <v>13</v>
      </c>
      <c r="K3" s="113" t="s">
        <v>15</v>
      </c>
      <c r="L3" s="111" t="s">
        <v>13</v>
      </c>
      <c r="M3" s="113" t="s">
        <v>15</v>
      </c>
      <c r="N3" s="116"/>
      <c r="O3" s="116" t="s">
        <v>51</v>
      </c>
      <c r="P3" s="97" t="s">
        <v>8</v>
      </c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117"/>
    </row>
    <row r="4" spans="1:28" ht="19.5" customHeight="1">
      <c r="A4" s="109" t="s">
        <v>52</v>
      </c>
      <c r="B4" s="98" t="s">
        <v>68</v>
      </c>
      <c r="C4" s="115">
        <v>1</v>
      </c>
      <c r="D4" s="115">
        <v>2</v>
      </c>
      <c r="E4" s="115">
        <v>3</v>
      </c>
      <c r="F4" s="115">
        <v>4</v>
      </c>
      <c r="G4" s="115">
        <v>5</v>
      </c>
      <c r="H4" s="115">
        <v>6</v>
      </c>
      <c r="I4" s="115">
        <v>7</v>
      </c>
      <c r="J4" s="115">
        <v>8</v>
      </c>
      <c r="K4" s="115">
        <v>9</v>
      </c>
      <c r="L4" s="115">
        <v>10</v>
      </c>
      <c r="M4" s="115" t="s">
        <v>53</v>
      </c>
      <c r="N4" s="115" t="s">
        <v>16</v>
      </c>
      <c r="O4" s="115" t="s">
        <v>54</v>
      </c>
      <c r="P4" s="115" t="s">
        <v>54</v>
      </c>
      <c r="Q4" s="115">
        <v>1</v>
      </c>
      <c r="R4" s="115">
        <v>2</v>
      </c>
      <c r="S4" s="115">
        <v>3</v>
      </c>
      <c r="T4" s="115">
        <v>4</v>
      </c>
      <c r="U4" s="115">
        <v>5</v>
      </c>
      <c r="V4" s="115">
        <v>6</v>
      </c>
      <c r="W4" s="115">
        <v>7</v>
      </c>
      <c r="X4" s="115">
        <v>8</v>
      </c>
      <c r="Y4" s="115">
        <v>9</v>
      </c>
      <c r="Z4" s="115">
        <v>10</v>
      </c>
      <c r="AA4" s="115" t="s">
        <v>53</v>
      </c>
      <c r="AB4" s="115" t="s">
        <v>16</v>
      </c>
    </row>
    <row r="5" spans="1:28" ht="19.5" customHeight="1">
      <c r="A5" s="99"/>
      <c r="B5" s="51" t="s">
        <v>124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56"/>
      <c r="O5" s="120">
        <f aca="true" t="shared" si="0" ref="O5:O23">SUM(C5:N5)</f>
        <v>0</v>
      </c>
      <c r="P5" s="120">
        <f aca="true" t="shared" si="1" ref="P5:P22">SUM(Q5:AB5)</f>
        <v>0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58"/>
    </row>
    <row r="6" spans="1:28" ht="19.5" customHeight="1">
      <c r="A6" s="99"/>
      <c r="B6" s="51" t="s">
        <v>107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56"/>
      <c r="O6" s="120">
        <f t="shared" si="0"/>
        <v>0</v>
      </c>
      <c r="P6" s="120">
        <f t="shared" si="1"/>
        <v>0</v>
      </c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58"/>
    </row>
    <row r="7" spans="1:28" ht="19.5" customHeight="1">
      <c r="A7" s="99"/>
      <c r="B7" s="51" t="s">
        <v>108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56"/>
      <c r="O7" s="120">
        <f t="shared" si="0"/>
        <v>0</v>
      </c>
      <c r="P7" s="120">
        <f t="shared" si="1"/>
        <v>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58"/>
    </row>
    <row r="8" spans="1:28" ht="19.5" customHeight="1">
      <c r="A8" s="99"/>
      <c r="B8" s="51" t="s">
        <v>109</v>
      </c>
      <c r="C8" s="99"/>
      <c r="D8" s="151"/>
      <c r="E8" s="99"/>
      <c r="F8" s="99"/>
      <c r="G8" s="99"/>
      <c r="H8" s="99"/>
      <c r="I8" s="99"/>
      <c r="J8" s="99"/>
      <c r="K8" s="99"/>
      <c r="L8" s="99"/>
      <c r="M8" s="99"/>
      <c r="N8" s="156"/>
      <c r="O8" s="120">
        <f t="shared" si="0"/>
        <v>0</v>
      </c>
      <c r="P8" s="120">
        <f t="shared" si="1"/>
        <v>0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58"/>
    </row>
    <row r="9" spans="1:28" ht="19.5" customHeight="1">
      <c r="A9" s="99"/>
      <c r="B9" s="51" t="s">
        <v>110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56"/>
      <c r="O9" s="120">
        <f t="shared" si="0"/>
        <v>0</v>
      </c>
      <c r="P9" s="120">
        <f t="shared" si="1"/>
        <v>0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158"/>
    </row>
    <row r="10" spans="1:28" ht="19.5" customHeight="1">
      <c r="A10" s="99"/>
      <c r="B10" s="51" t="s">
        <v>111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56"/>
      <c r="O10" s="120">
        <f t="shared" si="0"/>
        <v>0</v>
      </c>
      <c r="P10" s="120">
        <f t="shared" si="1"/>
        <v>0</v>
      </c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58"/>
    </row>
    <row r="11" spans="1:28" ht="19.5" customHeight="1">
      <c r="A11" s="99"/>
      <c r="B11" s="51" t="s">
        <v>112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56"/>
      <c r="O11" s="120">
        <f t="shared" si="0"/>
        <v>0</v>
      </c>
      <c r="P11" s="120">
        <f t="shared" si="1"/>
        <v>0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58"/>
    </row>
    <row r="12" spans="1:28" ht="19.5" customHeight="1">
      <c r="A12" s="99"/>
      <c r="B12" s="51" t="s">
        <v>113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56"/>
      <c r="O12" s="120">
        <f t="shared" si="0"/>
        <v>0</v>
      </c>
      <c r="P12" s="120">
        <f t="shared" si="1"/>
        <v>0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58"/>
    </row>
    <row r="13" spans="1:28" ht="19.5" customHeight="1">
      <c r="A13" s="99"/>
      <c r="B13" s="51" t="s">
        <v>114</v>
      </c>
      <c r="C13" s="99"/>
      <c r="D13" s="99"/>
      <c r="E13" s="99"/>
      <c r="F13" s="99"/>
      <c r="G13" s="99"/>
      <c r="H13" s="99"/>
      <c r="I13" s="99">
        <v>1</v>
      </c>
      <c r="J13" s="99"/>
      <c r="K13" s="99"/>
      <c r="L13" s="99"/>
      <c r="M13" s="99"/>
      <c r="N13" s="156"/>
      <c r="O13" s="120">
        <f t="shared" si="0"/>
        <v>1</v>
      </c>
      <c r="P13" s="120">
        <f t="shared" si="1"/>
        <v>2</v>
      </c>
      <c r="Q13" s="99"/>
      <c r="R13" s="99">
        <v>1</v>
      </c>
      <c r="S13" s="99"/>
      <c r="T13" s="99"/>
      <c r="U13" s="99"/>
      <c r="V13" s="99">
        <v>1</v>
      </c>
      <c r="W13" s="99"/>
      <c r="X13" s="99"/>
      <c r="Y13" s="99"/>
      <c r="Z13" s="99"/>
      <c r="AA13" s="99"/>
      <c r="AB13" s="158"/>
    </row>
    <row r="14" spans="1:28" ht="19.5" customHeight="1">
      <c r="A14" s="99"/>
      <c r="B14" s="51" t="s">
        <v>115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56"/>
      <c r="O14" s="120">
        <f t="shared" si="0"/>
        <v>0</v>
      </c>
      <c r="P14" s="120">
        <f t="shared" si="1"/>
        <v>0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58"/>
    </row>
    <row r="15" spans="1:28" ht="19.5" customHeight="1">
      <c r="A15" s="99"/>
      <c r="B15" s="51" t="s">
        <v>116</v>
      </c>
      <c r="C15" s="99"/>
      <c r="D15" s="99"/>
      <c r="E15" s="99"/>
      <c r="F15" s="99"/>
      <c r="G15" s="99"/>
      <c r="H15" s="99"/>
      <c r="I15" s="99"/>
      <c r="J15" s="99">
        <v>1</v>
      </c>
      <c r="K15" s="99"/>
      <c r="L15" s="99"/>
      <c r="M15" s="151"/>
      <c r="N15" s="156"/>
      <c r="O15" s="120">
        <f t="shared" si="0"/>
        <v>1</v>
      </c>
      <c r="P15" s="120">
        <f t="shared" si="1"/>
        <v>1</v>
      </c>
      <c r="Q15" s="99"/>
      <c r="R15" s="99"/>
      <c r="S15" s="99"/>
      <c r="T15" s="99"/>
      <c r="U15" s="99"/>
      <c r="V15" s="99"/>
      <c r="W15" s="99"/>
      <c r="X15" s="99">
        <v>1</v>
      </c>
      <c r="Y15" s="99"/>
      <c r="Z15" s="99"/>
      <c r="AA15" s="99"/>
      <c r="AB15" s="158"/>
    </row>
    <row r="16" spans="1:28" ht="19.5" customHeight="1">
      <c r="A16" s="99"/>
      <c r="B16" s="51" t="s">
        <v>117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56"/>
      <c r="O16" s="120">
        <f t="shared" si="0"/>
        <v>0</v>
      </c>
      <c r="P16" s="120">
        <f t="shared" si="1"/>
        <v>1</v>
      </c>
      <c r="Q16" s="99"/>
      <c r="R16" s="99"/>
      <c r="S16" s="99"/>
      <c r="T16" s="99">
        <v>1</v>
      </c>
      <c r="U16" s="99"/>
      <c r="V16" s="99"/>
      <c r="W16" s="99"/>
      <c r="X16" s="99"/>
      <c r="Y16" s="99"/>
      <c r="Z16" s="99"/>
      <c r="AA16" s="99"/>
      <c r="AB16" s="158"/>
    </row>
    <row r="17" spans="1:28" ht="19.5" customHeight="1">
      <c r="A17" s="99"/>
      <c r="B17" s="51" t="s">
        <v>118</v>
      </c>
      <c r="C17" s="99"/>
      <c r="D17" s="99"/>
      <c r="E17" s="99"/>
      <c r="F17" s="99"/>
      <c r="G17" s="99"/>
      <c r="H17" s="99"/>
      <c r="I17" s="99"/>
      <c r="J17" s="99">
        <v>1</v>
      </c>
      <c r="K17" s="99"/>
      <c r="L17" s="99">
        <v>1</v>
      </c>
      <c r="M17" s="99"/>
      <c r="N17" s="156"/>
      <c r="O17" s="120">
        <f t="shared" si="0"/>
        <v>2</v>
      </c>
      <c r="P17" s="120">
        <f t="shared" si="1"/>
        <v>4</v>
      </c>
      <c r="Q17" s="99"/>
      <c r="R17" s="99">
        <v>1</v>
      </c>
      <c r="S17" s="99"/>
      <c r="T17" s="99"/>
      <c r="U17" s="99"/>
      <c r="V17" s="99"/>
      <c r="W17" s="99"/>
      <c r="X17" s="99">
        <v>1</v>
      </c>
      <c r="Y17" s="99"/>
      <c r="Z17" s="99">
        <v>2</v>
      </c>
      <c r="AA17" s="99"/>
      <c r="AB17" s="158"/>
    </row>
    <row r="18" spans="1:28" ht="19.5" customHeight="1">
      <c r="A18" s="99"/>
      <c r="B18" s="51" t="s">
        <v>119</v>
      </c>
      <c r="C18" s="99"/>
      <c r="D18" s="99"/>
      <c r="E18" s="99"/>
      <c r="F18" s="99"/>
      <c r="G18" s="99"/>
      <c r="H18" s="99"/>
      <c r="I18" s="99"/>
      <c r="J18" s="99"/>
      <c r="K18" s="99"/>
      <c r="L18" s="99">
        <v>1</v>
      </c>
      <c r="M18" s="99"/>
      <c r="N18" s="156"/>
      <c r="O18" s="120">
        <f t="shared" si="0"/>
        <v>1</v>
      </c>
      <c r="P18" s="120">
        <f t="shared" si="1"/>
        <v>3</v>
      </c>
      <c r="Q18" s="99"/>
      <c r="R18" s="99">
        <v>1</v>
      </c>
      <c r="S18" s="99"/>
      <c r="T18" s="99">
        <v>2</v>
      </c>
      <c r="U18" s="99"/>
      <c r="V18" s="99"/>
      <c r="W18" s="99"/>
      <c r="X18" s="99"/>
      <c r="Y18" s="99"/>
      <c r="Z18" s="99"/>
      <c r="AA18" s="99"/>
      <c r="AB18" s="158"/>
    </row>
    <row r="19" spans="1:28" ht="19.5" customHeight="1">
      <c r="A19" s="99"/>
      <c r="B19" s="51" t="s">
        <v>120</v>
      </c>
      <c r="C19" s="99"/>
      <c r="D19" s="99"/>
      <c r="E19" s="99"/>
      <c r="F19" s="99">
        <v>5</v>
      </c>
      <c r="G19" s="99"/>
      <c r="H19" s="99"/>
      <c r="I19" s="99"/>
      <c r="J19" s="99">
        <v>1</v>
      </c>
      <c r="K19" s="99">
        <v>1</v>
      </c>
      <c r="L19" s="99">
        <v>1</v>
      </c>
      <c r="M19" s="99">
        <v>1</v>
      </c>
      <c r="N19" s="156"/>
      <c r="O19" s="120">
        <f t="shared" si="0"/>
        <v>9</v>
      </c>
      <c r="P19" s="120">
        <f t="shared" si="1"/>
        <v>2</v>
      </c>
      <c r="Q19" s="99"/>
      <c r="R19" s="99"/>
      <c r="S19" s="99"/>
      <c r="T19" s="99">
        <v>1</v>
      </c>
      <c r="U19" s="99"/>
      <c r="V19" s="99"/>
      <c r="W19" s="99"/>
      <c r="X19" s="99"/>
      <c r="Y19" s="99"/>
      <c r="Z19" s="99">
        <v>1</v>
      </c>
      <c r="AA19" s="99"/>
      <c r="AB19" s="158"/>
    </row>
    <row r="20" spans="1:28" ht="19.5" customHeight="1">
      <c r="A20" s="99"/>
      <c r="B20" s="51" t="s">
        <v>121</v>
      </c>
      <c r="C20" s="99"/>
      <c r="D20" s="99">
        <v>2</v>
      </c>
      <c r="E20" s="99"/>
      <c r="F20" s="99">
        <v>2</v>
      </c>
      <c r="G20" s="99"/>
      <c r="H20" s="99"/>
      <c r="I20" s="99"/>
      <c r="J20" s="99">
        <v>1</v>
      </c>
      <c r="K20" s="99"/>
      <c r="L20" s="99">
        <v>1</v>
      </c>
      <c r="M20" s="99"/>
      <c r="N20" s="156"/>
      <c r="O20" s="120">
        <f t="shared" si="0"/>
        <v>6</v>
      </c>
      <c r="P20" s="120">
        <f t="shared" si="1"/>
        <v>1</v>
      </c>
      <c r="Q20" s="99"/>
      <c r="R20" s="99"/>
      <c r="S20" s="99"/>
      <c r="T20" s="99">
        <v>1</v>
      </c>
      <c r="U20" s="99"/>
      <c r="V20" s="99"/>
      <c r="W20" s="99"/>
      <c r="X20" s="99"/>
      <c r="Y20" s="99"/>
      <c r="Z20" s="99"/>
      <c r="AA20" s="99"/>
      <c r="AB20" s="158"/>
    </row>
    <row r="21" spans="1:28" ht="19.5" customHeight="1">
      <c r="A21" s="99"/>
      <c r="B21" s="51" t="s">
        <v>122</v>
      </c>
      <c r="C21" s="99"/>
      <c r="D21" s="99"/>
      <c r="E21" s="99">
        <v>1</v>
      </c>
      <c r="F21" s="99"/>
      <c r="G21" s="99"/>
      <c r="H21" s="99"/>
      <c r="I21" s="99"/>
      <c r="J21" s="99"/>
      <c r="K21" s="99"/>
      <c r="L21" s="99"/>
      <c r="M21" s="99"/>
      <c r="N21" s="156"/>
      <c r="O21" s="120">
        <f t="shared" si="0"/>
        <v>1</v>
      </c>
      <c r="P21" s="120">
        <f t="shared" si="1"/>
        <v>0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58"/>
    </row>
    <row r="22" spans="1:28" ht="19.5" customHeight="1">
      <c r="A22" s="99"/>
      <c r="B22" s="51" t="s">
        <v>123</v>
      </c>
      <c r="C22" s="99"/>
      <c r="D22" s="99">
        <v>3</v>
      </c>
      <c r="E22" s="99"/>
      <c r="F22" s="99">
        <v>1</v>
      </c>
      <c r="G22" s="99"/>
      <c r="H22" s="99">
        <v>1</v>
      </c>
      <c r="I22" s="99"/>
      <c r="J22" s="99"/>
      <c r="K22" s="99"/>
      <c r="L22" s="99"/>
      <c r="M22" s="99"/>
      <c r="N22" s="156"/>
      <c r="O22" s="120">
        <f t="shared" si="0"/>
        <v>5</v>
      </c>
      <c r="P22" s="120">
        <f t="shared" si="1"/>
        <v>3</v>
      </c>
      <c r="Q22" s="99"/>
      <c r="R22" s="99"/>
      <c r="S22" s="99"/>
      <c r="T22" s="99">
        <v>2</v>
      </c>
      <c r="U22" s="99"/>
      <c r="V22" s="99"/>
      <c r="W22" s="99"/>
      <c r="X22" s="99"/>
      <c r="Y22" s="99"/>
      <c r="Z22" s="99"/>
      <c r="AA22" s="99">
        <v>1</v>
      </c>
      <c r="AB22" s="158"/>
    </row>
    <row r="23" spans="1:28" ht="19.5" customHeight="1" thickBot="1">
      <c r="A23" s="100" t="s">
        <v>55</v>
      </c>
      <c r="B23" s="101" t="s">
        <v>56</v>
      </c>
      <c r="C23" s="100"/>
      <c r="D23" s="100"/>
      <c r="E23" s="100"/>
      <c r="F23" s="100"/>
      <c r="G23" s="100"/>
      <c r="H23" s="100"/>
      <c r="I23" s="100"/>
      <c r="J23" s="100">
        <v>1</v>
      </c>
      <c r="K23" s="100"/>
      <c r="L23" s="100"/>
      <c r="M23" s="100"/>
      <c r="N23" s="157"/>
      <c r="O23" s="121">
        <f t="shared" si="0"/>
        <v>1</v>
      </c>
      <c r="P23" s="121" t="s">
        <v>55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59"/>
    </row>
  </sheetData>
  <sheetProtection/>
  <mergeCells count="1">
    <mergeCell ref="B1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AB23"/>
  <sheetViews>
    <sheetView zoomScalePageLayoutView="0" workbookViewId="0" topLeftCell="A1">
      <selection activeCell="D7" sqref="D7"/>
    </sheetView>
  </sheetViews>
  <sheetFormatPr defaultColWidth="9.140625" defaultRowHeight="15" customHeight="1"/>
  <cols>
    <col min="1" max="1" width="5.7109375" style="10" customWidth="1"/>
    <col min="2" max="2" width="20.7109375" style="70" customWidth="1"/>
    <col min="3" max="16" width="5.7109375" style="10" customWidth="1"/>
    <col min="17" max="28" width="5.7109375" style="96" customWidth="1"/>
    <col min="29" max="16384" width="9.140625" style="96" customWidth="1"/>
  </cols>
  <sheetData>
    <row r="1" spans="1:28" ht="15" customHeight="1">
      <c r="A1" s="111" t="s">
        <v>13</v>
      </c>
      <c r="B1" s="176" t="s">
        <v>81</v>
      </c>
      <c r="C1" s="9"/>
      <c r="E1" s="9"/>
      <c r="F1" s="2"/>
      <c r="G1" s="9"/>
      <c r="H1" s="9"/>
      <c r="I1" s="9"/>
      <c r="J1" s="9"/>
      <c r="K1" s="9"/>
      <c r="L1" s="9"/>
      <c r="M1" s="9"/>
      <c r="N1" s="9"/>
      <c r="Q1" s="9"/>
      <c r="R1" s="129"/>
      <c r="S1" s="9"/>
      <c r="T1" s="2"/>
      <c r="U1" s="9"/>
      <c r="V1" s="9"/>
      <c r="W1" s="9"/>
      <c r="X1" s="9"/>
      <c r="Y1" s="9"/>
      <c r="Z1" s="9"/>
      <c r="AA1" s="9"/>
      <c r="AB1" s="9"/>
    </row>
    <row r="2" spans="1:28" ht="15" customHeight="1">
      <c r="A2" s="112" t="s">
        <v>14</v>
      </c>
      <c r="B2" s="176"/>
      <c r="C2" s="130" t="s">
        <v>7</v>
      </c>
      <c r="D2" s="130" t="s">
        <v>8</v>
      </c>
      <c r="E2" s="130" t="s">
        <v>7</v>
      </c>
      <c r="F2" s="130" t="s">
        <v>8</v>
      </c>
      <c r="G2" s="130" t="s">
        <v>7</v>
      </c>
      <c r="H2" s="130" t="s">
        <v>8</v>
      </c>
      <c r="I2" s="130" t="s">
        <v>7</v>
      </c>
      <c r="J2" s="130" t="s">
        <v>8</v>
      </c>
      <c r="K2" s="130" t="s">
        <v>7</v>
      </c>
      <c r="L2" s="130" t="s">
        <v>8</v>
      </c>
      <c r="M2" s="150" t="s">
        <v>396</v>
      </c>
      <c r="N2" s="150" t="s">
        <v>396</v>
      </c>
      <c r="O2" s="116"/>
      <c r="P2" s="116"/>
      <c r="Q2" s="130" t="s">
        <v>7</v>
      </c>
      <c r="R2" s="130" t="s">
        <v>8</v>
      </c>
      <c r="S2" s="130" t="s">
        <v>7</v>
      </c>
      <c r="T2" s="130" t="s">
        <v>8</v>
      </c>
      <c r="U2" s="130" t="s">
        <v>7</v>
      </c>
      <c r="V2" s="130" t="s">
        <v>8</v>
      </c>
      <c r="W2" s="130" t="s">
        <v>7</v>
      </c>
      <c r="X2" s="130" t="s">
        <v>8</v>
      </c>
      <c r="Y2" s="130" t="s">
        <v>7</v>
      </c>
      <c r="Z2" s="130" t="s">
        <v>8</v>
      </c>
      <c r="AA2" s="150" t="s">
        <v>396</v>
      </c>
      <c r="AB2" s="150" t="s">
        <v>396</v>
      </c>
    </row>
    <row r="3" spans="1:28" ht="15" customHeight="1">
      <c r="A3" s="113" t="s">
        <v>15</v>
      </c>
      <c r="B3" s="176"/>
      <c r="C3" s="112" t="s">
        <v>14</v>
      </c>
      <c r="D3" s="113" t="s">
        <v>15</v>
      </c>
      <c r="E3" s="111" t="s">
        <v>13</v>
      </c>
      <c r="F3" s="113" t="s">
        <v>15</v>
      </c>
      <c r="G3" s="111" t="s">
        <v>13</v>
      </c>
      <c r="H3" s="113" t="s">
        <v>15</v>
      </c>
      <c r="I3" s="111" t="s">
        <v>13</v>
      </c>
      <c r="J3" s="111" t="s">
        <v>13</v>
      </c>
      <c r="K3" s="111" t="s">
        <v>13</v>
      </c>
      <c r="L3" s="113" t="s">
        <v>15</v>
      </c>
      <c r="M3" s="111" t="s">
        <v>13</v>
      </c>
      <c r="N3" s="111" t="s">
        <v>13</v>
      </c>
      <c r="O3" s="116" t="s">
        <v>51</v>
      </c>
      <c r="P3" s="97" t="s">
        <v>8</v>
      </c>
      <c r="Q3" s="76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9.5" customHeight="1">
      <c r="A4" s="109" t="s">
        <v>52</v>
      </c>
      <c r="B4" s="98" t="s">
        <v>68</v>
      </c>
      <c r="C4" s="115">
        <v>1</v>
      </c>
      <c r="D4" s="115">
        <v>2</v>
      </c>
      <c r="E4" s="115">
        <v>3</v>
      </c>
      <c r="F4" s="115">
        <v>4</v>
      </c>
      <c r="G4" s="115">
        <v>5</v>
      </c>
      <c r="H4" s="115">
        <v>6</v>
      </c>
      <c r="I4" s="115">
        <v>7</v>
      </c>
      <c r="J4" s="115">
        <v>8</v>
      </c>
      <c r="K4" s="115">
        <v>9</v>
      </c>
      <c r="L4" s="115">
        <v>10</v>
      </c>
      <c r="M4" s="115" t="s">
        <v>53</v>
      </c>
      <c r="N4" s="115" t="s">
        <v>16</v>
      </c>
      <c r="O4" s="115" t="s">
        <v>54</v>
      </c>
      <c r="P4" s="115" t="s">
        <v>54</v>
      </c>
      <c r="Q4" s="115">
        <v>1</v>
      </c>
      <c r="R4" s="115">
        <v>2</v>
      </c>
      <c r="S4" s="115">
        <v>3</v>
      </c>
      <c r="T4" s="115">
        <v>4</v>
      </c>
      <c r="U4" s="115">
        <v>5</v>
      </c>
      <c r="V4" s="115">
        <v>6</v>
      </c>
      <c r="W4" s="115">
        <v>7</v>
      </c>
      <c r="X4" s="115">
        <v>8</v>
      </c>
      <c r="Y4" s="115">
        <v>9</v>
      </c>
      <c r="Z4" s="115">
        <v>10</v>
      </c>
      <c r="AA4" s="115" t="s">
        <v>53</v>
      </c>
      <c r="AB4" s="115" t="s">
        <v>16</v>
      </c>
    </row>
    <row r="5" spans="1:28" ht="19.5" customHeight="1">
      <c r="A5" s="99"/>
      <c r="B5" s="51" t="s">
        <v>142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20">
        <f aca="true" t="shared" si="0" ref="O5:O23">SUM(C5:N5)</f>
        <v>0</v>
      </c>
      <c r="P5" s="120">
        <f aca="true" t="shared" si="1" ref="P5:P22">SUM(Q5:AB5)</f>
        <v>0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18"/>
    </row>
    <row r="6" spans="1:28" ht="19.5" customHeight="1">
      <c r="A6" s="99"/>
      <c r="B6" s="51" t="s">
        <v>125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20">
        <f t="shared" si="0"/>
        <v>0</v>
      </c>
      <c r="P6" s="120">
        <f t="shared" si="1"/>
        <v>0</v>
      </c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18"/>
    </row>
    <row r="7" spans="1:28" ht="19.5" customHeight="1">
      <c r="A7" s="99"/>
      <c r="B7" s="51" t="s">
        <v>126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51"/>
      <c r="N7" s="99"/>
      <c r="O7" s="120">
        <f t="shared" si="0"/>
        <v>0</v>
      </c>
      <c r="P7" s="120">
        <f t="shared" si="1"/>
        <v>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18"/>
    </row>
    <row r="8" spans="1:28" ht="19.5" customHeight="1">
      <c r="A8" s="99"/>
      <c r="B8" s="51" t="s">
        <v>127</v>
      </c>
      <c r="C8" s="99"/>
      <c r="D8" s="99"/>
      <c r="E8" s="99"/>
      <c r="F8" s="99"/>
      <c r="G8" s="99"/>
      <c r="H8" s="151"/>
      <c r="I8" s="99"/>
      <c r="J8" s="99"/>
      <c r="K8" s="99"/>
      <c r="L8" s="99"/>
      <c r="M8" s="99"/>
      <c r="N8" s="99"/>
      <c r="O8" s="120">
        <f t="shared" si="0"/>
        <v>0</v>
      </c>
      <c r="P8" s="120">
        <f t="shared" si="1"/>
        <v>0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18"/>
    </row>
    <row r="9" spans="1:28" ht="19.5" customHeight="1">
      <c r="A9" s="99"/>
      <c r="B9" s="51" t="s">
        <v>128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20">
        <f t="shared" si="0"/>
        <v>0</v>
      </c>
      <c r="P9" s="120">
        <f t="shared" si="1"/>
        <v>0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118"/>
    </row>
    <row r="10" spans="1:28" ht="19.5" customHeight="1">
      <c r="A10" s="99"/>
      <c r="B10" s="51" t="s">
        <v>129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20">
        <f t="shared" si="0"/>
        <v>0</v>
      </c>
      <c r="P10" s="120">
        <f t="shared" si="1"/>
        <v>0</v>
      </c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18"/>
    </row>
    <row r="11" spans="1:28" ht="19.5" customHeight="1">
      <c r="A11" s="99"/>
      <c r="B11" s="51" t="s">
        <v>130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20">
        <f t="shared" si="0"/>
        <v>0</v>
      </c>
      <c r="P11" s="120">
        <f t="shared" si="1"/>
        <v>2</v>
      </c>
      <c r="Q11" s="99">
        <v>1</v>
      </c>
      <c r="R11" s="99"/>
      <c r="S11" s="99"/>
      <c r="T11" s="99"/>
      <c r="U11" s="99"/>
      <c r="V11" s="99"/>
      <c r="W11" s="99">
        <v>1</v>
      </c>
      <c r="X11" s="99"/>
      <c r="Y11" s="99"/>
      <c r="Z11" s="99"/>
      <c r="AA11" s="99"/>
      <c r="AB11" s="118"/>
    </row>
    <row r="12" spans="1:28" ht="19.5" customHeight="1">
      <c r="A12" s="99"/>
      <c r="B12" s="51" t="s">
        <v>131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20">
        <f t="shared" si="0"/>
        <v>0</v>
      </c>
      <c r="P12" s="120">
        <f t="shared" si="1"/>
        <v>1</v>
      </c>
      <c r="Q12" s="99"/>
      <c r="R12" s="99"/>
      <c r="S12" s="99"/>
      <c r="T12" s="99"/>
      <c r="U12" s="99">
        <v>1</v>
      </c>
      <c r="V12" s="99"/>
      <c r="W12" s="99"/>
      <c r="X12" s="99"/>
      <c r="Y12" s="99"/>
      <c r="Z12" s="99"/>
      <c r="AA12" s="99"/>
      <c r="AB12" s="118"/>
    </row>
    <row r="13" spans="1:28" ht="19.5" customHeight="1">
      <c r="A13" s="99"/>
      <c r="B13" s="51" t="s">
        <v>132</v>
      </c>
      <c r="C13" s="99"/>
      <c r="D13" s="99"/>
      <c r="E13" s="99"/>
      <c r="F13" s="99"/>
      <c r="G13" s="99"/>
      <c r="H13" s="151"/>
      <c r="I13" s="99"/>
      <c r="J13" s="99"/>
      <c r="K13" s="99"/>
      <c r="L13" s="99"/>
      <c r="M13" s="99"/>
      <c r="N13" s="99"/>
      <c r="O13" s="120">
        <f t="shared" si="0"/>
        <v>0</v>
      </c>
      <c r="P13" s="120">
        <f t="shared" si="1"/>
        <v>0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18"/>
    </row>
    <row r="14" spans="1:28" ht="19.5" customHeight="1">
      <c r="A14" s="99"/>
      <c r="B14" s="51" t="s">
        <v>133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>
        <v>1</v>
      </c>
      <c r="O14" s="120">
        <f t="shared" si="0"/>
        <v>1</v>
      </c>
      <c r="P14" s="120">
        <f t="shared" si="1"/>
        <v>1</v>
      </c>
      <c r="Q14" s="99"/>
      <c r="R14" s="99"/>
      <c r="S14" s="99"/>
      <c r="T14" s="99"/>
      <c r="U14" s="99"/>
      <c r="V14" s="99"/>
      <c r="W14" s="99"/>
      <c r="X14" s="99"/>
      <c r="Y14" s="99">
        <v>1</v>
      </c>
      <c r="Z14" s="99"/>
      <c r="AA14" s="99"/>
      <c r="AB14" s="118"/>
    </row>
    <row r="15" spans="1:28" ht="19.5" customHeight="1">
      <c r="A15" s="99"/>
      <c r="B15" s="51" t="s">
        <v>134</v>
      </c>
      <c r="C15" s="99">
        <v>1</v>
      </c>
      <c r="D15" s="99"/>
      <c r="E15" s="99"/>
      <c r="F15" s="99"/>
      <c r="G15" s="99"/>
      <c r="H15" s="99"/>
      <c r="I15" s="99">
        <v>1</v>
      </c>
      <c r="J15" s="99"/>
      <c r="K15" s="99"/>
      <c r="L15" s="99"/>
      <c r="M15" s="99"/>
      <c r="N15" s="99"/>
      <c r="O15" s="120">
        <f t="shared" si="0"/>
        <v>2</v>
      </c>
      <c r="P15" s="120">
        <f t="shared" si="1"/>
        <v>1</v>
      </c>
      <c r="Q15" s="99"/>
      <c r="R15" s="99"/>
      <c r="S15" s="99"/>
      <c r="T15" s="99"/>
      <c r="U15" s="99">
        <v>1</v>
      </c>
      <c r="V15" s="99"/>
      <c r="W15" s="99"/>
      <c r="X15" s="99"/>
      <c r="Y15" s="99"/>
      <c r="Z15" s="99"/>
      <c r="AA15" s="99"/>
      <c r="AB15" s="118"/>
    </row>
    <row r="16" spans="1:28" ht="19.5" customHeight="1">
      <c r="A16" s="99"/>
      <c r="B16" s="51" t="s">
        <v>135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20">
        <f t="shared" si="0"/>
        <v>0</v>
      </c>
      <c r="P16" s="120">
        <f t="shared" si="1"/>
        <v>4</v>
      </c>
      <c r="Q16" s="99"/>
      <c r="R16" s="99"/>
      <c r="S16" s="99"/>
      <c r="T16" s="99"/>
      <c r="U16" s="99"/>
      <c r="V16" s="99"/>
      <c r="W16" s="99"/>
      <c r="X16" s="99"/>
      <c r="Y16" s="99"/>
      <c r="Z16" s="99">
        <v>1</v>
      </c>
      <c r="AA16" s="99"/>
      <c r="AB16" s="118">
        <v>3</v>
      </c>
    </row>
    <row r="17" spans="1:28" ht="19.5" customHeight="1">
      <c r="A17" s="99"/>
      <c r="B17" s="51" t="s">
        <v>136</v>
      </c>
      <c r="C17" s="99"/>
      <c r="D17" s="99"/>
      <c r="E17" s="99"/>
      <c r="F17" s="99"/>
      <c r="G17" s="99"/>
      <c r="H17" s="99"/>
      <c r="I17" s="99"/>
      <c r="J17" s="99"/>
      <c r="K17" s="99"/>
      <c r="L17" s="99">
        <v>1</v>
      </c>
      <c r="M17" s="99"/>
      <c r="N17" s="99"/>
      <c r="O17" s="120">
        <f t="shared" si="0"/>
        <v>1</v>
      </c>
      <c r="P17" s="120">
        <f t="shared" si="1"/>
        <v>1</v>
      </c>
      <c r="Q17" s="99"/>
      <c r="R17" s="99"/>
      <c r="S17" s="99"/>
      <c r="T17" s="99"/>
      <c r="U17" s="99"/>
      <c r="V17" s="99"/>
      <c r="W17" s="99"/>
      <c r="X17" s="99"/>
      <c r="Y17" s="99"/>
      <c r="Z17" s="99">
        <v>1</v>
      </c>
      <c r="AA17" s="99"/>
      <c r="AB17" s="118"/>
    </row>
    <row r="18" spans="1:28" ht="19.5" customHeight="1">
      <c r="A18" s="99"/>
      <c r="B18" s="51" t="s">
        <v>137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20">
        <f t="shared" si="0"/>
        <v>0</v>
      </c>
      <c r="P18" s="120">
        <f t="shared" si="1"/>
        <v>2</v>
      </c>
      <c r="Q18" s="99"/>
      <c r="R18" s="99"/>
      <c r="S18" s="99"/>
      <c r="T18" s="99"/>
      <c r="U18" s="99"/>
      <c r="V18" s="99"/>
      <c r="W18" s="99"/>
      <c r="X18" s="99">
        <v>1</v>
      </c>
      <c r="Y18" s="99"/>
      <c r="Z18" s="99"/>
      <c r="AA18" s="99">
        <v>1</v>
      </c>
      <c r="AB18" s="118"/>
    </row>
    <row r="19" spans="1:28" ht="19.5" customHeight="1">
      <c r="A19" s="99"/>
      <c r="B19" s="51" t="s">
        <v>138</v>
      </c>
      <c r="C19" s="99"/>
      <c r="D19" s="99"/>
      <c r="E19" s="99">
        <v>2</v>
      </c>
      <c r="F19" s="99"/>
      <c r="G19" s="99">
        <v>1</v>
      </c>
      <c r="H19" s="99"/>
      <c r="I19" s="99">
        <v>1</v>
      </c>
      <c r="J19" s="99">
        <v>4</v>
      </c>
      <c r="K19" s="99">
        <v>4</v>
      </c>
      <c r="L19" s="99">
        <v>1</v>
      </c>
      <c r="M19" s="99">
        <v>2</v>
      </c>
      <c r="N19" s="99">
        <v>3</v>
      </c>
      <c r="O19" s="120">
        <f t="shared" si="0"/>
        <v>18</v>
      </c>
      <c r="P19" s="120">
        <f t="shared" si="1"/>
        <v>2</v>
      </c>
      <c r="Q19" s="99">
        <v>1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18">
        <v>1</v>
      </c>
    </row>
    <row r="20" spans="1:28" ht="19.5" customHeight="1">
      <c r="A20" s="99"/>
      <c r="B20" s="51" t="s">
        <v>139</v>
      </c>
      <c r="C20" s="99">
        <v>1</v>
      </c>
      <c r="D20" s="99"/>
      <c r="E20" s="99">
        <v>1</v>
      </c>
      <c r="F20" s="99"/>
      <c r="G20" s="99">
        <v>2</v>
      </c>
      <c r="H20" s="99"/>
      <c r="I20" s="99">
        <v>6</v>
      </c>
      <c r="J20" s="99"/>
      <c r="K20" s="99"/>
      <c r="L20" s="99"/>
      <c r="M20" s="99"/>
      <c r="N20" s="99"/>
      <c r="O20" s="120">
        <f t="shared" si="0"/>
        <v>10</v>
      </c>
      <c r="P20" s="120">
        <f t="shared" si="1"/>
        <v>4</v>
      </c>
      <c r="Q20" s="99"/>
      <c r="R20" s="99"/>
      <c r="S20" s="99">
        <v>1</v>
      </c>
      <c r="T20" s="99"/>
      <c r="U20" s="99"/>
      <c r="V20" s="99"/>
      <c r="W20" s="99">
        <v>1</v>
      </c>
      <c r="X20" s="99">
        <v>1</v>
      </c>
      <c r="Y20" s="99">
        <v>1</v>
      </c>
      <c r="Z20" s="99"/>
      <c r="AA20" s="99"/>
      <c r="AB20" s="118"/>
    </row>
    <row r="21" spans="1:28" ht="19.5" customHeight="1">
      <c r="A21" s="99"/>
      <c r="B21" s="51" t="s">
        <v>140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20">
        <f t="shared" si="0"/>
        <v>0</v>
      </c>
      <c r="P21" s="120">
        <f t="shared" si="1"/>
        <v>0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18"/>
    </row>
    <row r="22" spans="1:28" ht="19.5" customHeight="1">
      <c r="A22" s="99"/>
      <c r="B22" s="51" t="s">
        <v>141</v>
      </c>
      <c r="C22" s="99"/>
      <c r="D22" s="99"/>
      <c r="E22" s="99"/>
      <c r="F22" s="99"/>
      <c r="G22" s="99"/>
      <c r="H22" s="99"/>
      <c r="I22" s="151"/>
      <c r="J22" s="99"/>
      <c r="K22" s="99"/>
      <c r="L22" s="99"/>
      <c r="M22" s="99"/>
      <c r="N22" s="99"/>
      <c r="O22" s="120">
        <f t="shared" si="0"/>
        <v>0</v>
      </c>
      <c r="P22" s="120">
        <f t="shared" si="1"/>
        <v>5</v>
      </c>
      <c r="Q22" s="99"/>
      <c r="R22" s="99"/>
      <c r="S22" s="99"/>
      <c r="T22" s="99"/>
      <c r="U22" s="99"/>
      <c r="V22" s="99"/>
      <c r="W22" s="99">
        <v>2</v>
      </c>
      <c r="X22" s="99"/>
      <c r="Y22" s="99">
        <v>2</v>
      </c>
      <c r="Z22" s="99"/>
      <c r="AA22" s="99">
        <v>1</v>
      </c>
      <c r="AB22" s="118"/>
    </row>
    <row r="23" spans="1:28" ht="19.5" customHeight="1" thickBot="1">
      <c r="A23" s="100" t="s">
        <v>55</v>
      </c>
      <c r="B23" s="101" t="s">
        <v>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21">
        <f t="shared" si="0"/>
        <v>0</v>
      </c>
      <c r="P23" s="121" t="s">
        <v>55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19"/>
    </row>
  </sheetData>
  <sheetProtection/>
  <mergeCells count="1">
    <mergeCell ref="B1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Shanghai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Capitán</dc:creator>
  <cp:keywords/>
  <dc:description/>
  <cp:lastModifiedBy>El Capitán</cp:lastModifiedBy>
  <dcterms:created xsi:type="dcterms:W3CDTF">2010-10-21T07:14:34Z</dcterms:created>
  <dcterms:modified xsi:type="dcterms:W3CDTF">2014-05-31T15:17:05Z</dcterms:modified>
  <cp:category/>
  <cp:version/>
  <cp:contentType/>
  <cp:contentStatus/>
</cp:coreProperties>
</file>